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ajnicapc\Downloads\"/>
    </mc:Choice>
  </mc:AlternateContent>
  <xr:revisionPtr revIDLastSave="0" documentId="13_ncr:1_{4F21F1D5-21D9-4DE6-9D36-D60B58B19B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 1" sheetId="7" r:id="rId7"/>
    <sheet name="POSEBNI DIO 2" sheetId="11" r:id="rId8"/>
    <sheet name="List2" sheetId="12" r:id="rId9"/>
  </sheets>
  <definedNames>
    <definedName name="_xlnm.Print_Area" localSheetId="1">' Račun prihoda i rashoda'!$B$1:$I$117</definedName>
    <definedName name="_xlnm.Print_Area" localSheetId="0">SAŽETAK!$B$1:$K$27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3" l="1"/>
  <c r="H68" i="3" l="1"/>
  <c r="H75" i="3"/>
  <c r="H60" i="3"/>
  <c r="F27" i="5" l="1"/>
  <c r="H37" i="3" l="1"/>
  <c r="H54" i="3"/>
  <c r="H86" i="3"/>
  <c r="I86" i="3"/>
  <c r="I75" i="3"/>
  <c r="E23" i="5"/>
  <c r="D23" i="5"/>
  <c r="I33" i="3"/>
  <c r="I30" i="3"/>
  <c r="H33" i="3"/>
  <c r="I29" i="3" l="1"/>
  <c r="D12" i="5"/>
  <c r="F12" i="5"/>
  <c r="C12" i="5"/>
  <c r="I68" i="3"/>
  <c r="I63" i="3"/>
  <c r="I103" i="3"/>
  <c r="H103" i="3"/>
  <c r="I111" i="3"/>
  <c r="H111" i="3"/>
  <c r="H94" i="3"/>
  <c r="I107" i="3"/>
  <c r="I106" i="3" s="1"/>
  <c r="H107" i="3"/>
  <c r="H106" i="3" s="1"/>
  <c r="I118" i="3"/>
  <c r="H118" i="3"/>
  <c r="J110" i="3"/>
  <c r="J105" i="3" s="1"/>
  <c r="J118" i="3"/>
  <c r="G118" i="3"/>
  <c r="L119" i="3"/>
  <c r="K119" i="3"/>
  <c r="G37" i="3"/>
  <c r="L118" i="3" l="1"/>
  <c r="I40" i="3"/>
  <c r="E27" i="5"/>
  <c r="D27" i="5"/>
  <c r="C23" i="5"/>
  <c r="E9" i="5"/>
  <c r="D9" i="5"/>
  <c r="E12" i="5"/>
  <c r="E7" i="5"/>
  <c r="H40" i="3"/>
  <c r="L55" i="3" l="1"/>
  <c r="L56" i="3"/>
  <c r="L57" i="3"/>
  <c r="L58" i="3"/>
  <c r="L60" i="3"/>
  <c r="L61" i="3"/>
  <c r="L64" i="3"/>
  <c r="L65" i="3"/>
  <c r="L66" i="3"/>
  <c r="L67" i="3"/>
  <c r="L69" i="3"/>
  <c r="L70" i="3"/>
  <c r="L71" i="3"/>
  <c r="L72" i="3"/>
  <c r="L73" i="3"/>
  <c r="L74" i="3"/>
  <c r="L76" i="3"/>
  <c r="L77" i="3"/>
  <c r="L78" i="3"/>
  <c r="L79" i="3"/>
  <c r="L80" i="3"/>
  <c r="L81" i="3"/>
  <c r="L82" i="3"/>
  <c r="L83" i="3"/>
  <c r="L84" i="3"/>
  <c r="L85" i="3"/>
  <c r="L87" i="3"/>
  <c r="L88" i="3"/>
  <c r="L89" i="3"/>
  <c r="L90" i="3"/>
  <c r="L91" i="3"/>
  <c r="L92" i="3"/>
  <c r="L95" i="3"/>
  <c r="L96" i="3"/>
  <c r="L97" i="3"/>
  <c r="L98" i="3"/>
  <c r="L101" i="3"/>
  <c r="L104" i="3"/>
  <c r="L109" i="3"/>
  <c r="L112" i="3"/>
  <c r="L113" i="3"/>
  <c r="L114" i="3"/>
  <c r="L115" i="3"/>
  <c r="K55" i="3"/>
  <c r="K56" i="3"/>
  <c r="K57" i="3"/>
  <c r="K58" i="3"/>
  <c r="K60" i="3"/>
  <c r="K61" i="3"/>
  <c r="K64" i="3"/>
  <c r="K65" i="3"/>
  <c r="K66" i="3"/>
  <c r="K67" i="3"/>
  <c r="K69" i="3"/>
  <c r="K70" i="3"/>
  <c r="K71" i="3"/>
  <c r="K72" i="3"/>
  <c r="K73" i="3"/>
  <c r="K74" i="3"/>
  <c r="K76" i="3"/>
  <c r="K77" i="3"/>
  <c r="K78" i="3"/>
  <c r="K79" i="3"/>
  <c r="K80" i="3"/>
  <c r="K81" i="3"/>
  <c r="K82" i="3"/>
  <c r="K83" i="3"/>
  <c r="K84" i="3"/>
  <c r="K85" i="3"/>
  <c r="K87" i="3"/>
  <c r="K88" i="3"/>
  <c r="K89" i="3"/>
  <c r="K90" i="3"/>
  <c r="K91" i="3"/>
  <c r="K92" i="3"/>
  <c r="K95" i="3"/>
  <c r="K96" i="3"/>
  <c r="K97" i="3"/>
  <c r="K98" i="3"/>
  <c r="K101" i="3"/>
  <c r="K104" i="3"/>
  <c r="K109" i="3"/>
  <c r="K112" i="3"/>
  <c r="K113" i="3"/>
  <c r="K114" i="3"/>
  <c r="K115" i="3"/>
  <c r="K117" i="3"/>
  <c r="J107" i="3"/>
  <c r="J106" i="3" s="1"/>
  <c r="G107" i="3"/>
  <c r="G106" i="3" s="1"/>
  <c r="H59" i="3"/>
  <c r="I59" i="3"/>
  <c r="J59" i="3"/>
  <c r="G59" i="3"/>
  <c r="G33" i="3"/>
  <c r="L59" i="3" l="1"/>
  <c r="K106" i="3"/>
  <c r="K107" i="3"/>
  <c r="K59" i="3"/>
  <c r="L106" i="3"/>
  <c r="L107" i="3"/>
  <c r="D32" i="5"/>
  <c r="E32" i="5"/>
  <c r="F32" i="5"/>
  <c r="C32" i="5"/>
  <c r="F30" i="5"/>
  <c r="D30" i="5"/>
  <c r="E30" i="5"/>
  <c r="C30" i="5"/>
  <c r="C27" i="5"/>
  <c r="F23" i="5"/>
  <c r="F20" i="5" s="1"/>
  <c r="D21" i="5"/>
  <c r="E21" i="5"/>
  <c r="F21" i="5"/>
  <c r="C21" i="5"/>
  <c r="D17" i="5"/>
  <c r="E17" i="5"/>
  <c r="F17" i="5"/>
  <c r="C17" i="5"/>
  <c r="D15" i="5"/>
  <c r="E15" i="5"/>
  <c r="E6" i="5" s="1"/>
  <c r="F15" i="5"/>
  <c r="C15" i="5"/>
  <c r="F9" i="5"/>
  <c r="D7" i="5"/>
  <c r="F7" i="5"/>
  <c r="C9" i="5"/>
  <c r="C7" i="5"/>
  <c r="J26" i="1"/>
  <c r="H26" i="1"/>
  <c r="I26" i="1"/>
  <c r="G26" i="1"/>
  <c r="H11" i="6"/>
  <c r="H10" i="6" s="1"/>
  <c r="H9" i="6" s="1"/>
  <c r="H21" i="1" s="1"/>
  <c r="I10" i="6"/>
  <c r="I9" i="6" s="1"/>
  <c r="I21" i="1" s="1"/>
  <c r="J10" i="6"/>
  <c r="J9" i="6" s="1"/>
  <c r="J21" i="1" s="1"/>
  <c r="G11" i="6"/>
  <c r="G10" i="6" s="1"/>
  <c r="G9" i="6" s="1"/>
  <c r="G21" i="1" s="1"/>
  <c r="H15" i="6"/>
  <c r="H14" i="6" s="1"/>
  <c r="H13" i="6" s="1"/>
  <c r="H22" i="1" s="1"/>
  <c r="I15" i="6"/>
  <c r="I14" i="6" s="1"/>
  <c r="I13" i="6" s="1"/>
  <c r="I22" i="1" s="1"/>
  <c r="J15" i="6"/>
  <c r="J14" i="6" s="1"/>
  <c r="J13" i="6" s="1"/>
  <c r="J22" i="1" s="1"/>
  <c r="G15" i="6"/>
  <c r="G14" i="6" s="1"/>
  <c r="G13" i="6" s="1"/>
  <c r="G22" i="1" s="1"/>
  <c r="H23" i="1" l="1"/>
  <c r="J23" i="1"/>
  <c r="G23" i="1"/>
  <c r="E20" i="5"/>
  <c r="C20" i="5"/>
  <c r="C6" i="5"/>
  <c r="D6" i="5"/>
  <c r="I23" i="1"/>
  <c r="L23" i="1" s="1"/>
  <c r="L26" i="1"/>
  <c r="K26" i="1"/>
  <c r="D20" i="5"/>
  <c r="F6" i="5"/>
  <c r="H20" i="5" l="1"/>
  <c r="G20" i="5"/>
  <c r="G6" i="5"/>
  <c r="H6" i="5"/>
  <c r="D7" i="8"/>
  <c r="D6" i="8" s="1"/>
  <c r="E7" i="8"/>
  <c r="E6" i="8" s="1"/>
  <c r="G111" i="3"/>
  <c r="H116" i="3"/>
  <c r="H110" i="3" s="1"/>
  <c r="I116" i="3"/>
  <c r="J116" i="3"/>
  <c r="G116" i="3"/>
  <c r="J103" i="3"/>
  <c r="G103" i="3"/>
  <c r="G102" i="3" s="1"/>
  <c r="H102" i="3"/>
  <c r="I102" i="3"/>
  <c r="H100" i="3"/>
  <c r="H99" i="3" s="1"/>
  <c r="I100" i="3"/>
  <c r="I99" i="3" s="1"/>
  <c r="J100" i="3"/>
  <c r="G100" i="3"/>
  <c r="G99" i="3" s="1"/>
  <c r="H93" i="3"/>
  <c r="I94" i="3"/>
  <c r="I93" i="3" s="1"/>
  <c r="J94" i="3"/>
  <c r="G94" i="3"/>
  <c r="G93" i="3" s="1"/>
  <c r="J86" i="3"/>
  <c r="G86" i="3"/>
  <c r="H53" i="3"/>
  <c r="I54" i="3"/>
  <c r="I53" i="3" s="1"/>
  <c r="J54" i="3"/>
  <c r="G54" i="3"/>
  <c r="H63" i="3"/>
  <c r="J63" i="3"/>
  <c r="G63" i="3"/>
  <c r="J68" i="3"/>
  <c r="G68" i="3"/>
  <c r="I62" i="3"/>
  <c r="J75" i="3"/>
  <c r="G75" i="3"/>
  <c r="H62" i="3" l="1"/>
  <c r="H52" i="3" s="1"/>
  <c r="H105" i="3"/>
  <c r="I110" i="3"/>
  <c r="I52" i="3"/>
  <c r="L116" i="3"/>
  <c r="K116" i="3"/>
  <c r="K111" i="3"/>
  <c r="L111" i="3"/>
  <c r="L75" i="3"/>
  <c r="K75" i="3"/>
  <c r="L68" i="3"/>
  <c r="K68" i="3"/>
  <c r="L63" i="3"/>
  <c r="K63" i="3"/>
  <c r="J62" i="3"/>
  <c r="K54" i="3"/>
  <c r="L54" i="3"/>
  <c r="K86" i="3"/>
  <c r="L86" i="3"/>
  <c r="J93" i="3"/>
  <c r="K94" i="3"/>
  <c r="L94" i="3"/>
  <c r="J99" i="3"/>
  <c r="L100" i="3"/>
  <c r="K100" i="3"/>
  <c r="J102" i="3"/>
  <c r="L103" i="3"/>
  <c r="K103" i="3"/>
  <c r="G62" i="3"/>
  <c r="G110" i="3"/>
  <c r="G105" i="3" s="1"/>
  <c r="J53" i="3"/>
  <c r="J52" i="3" s="1"/>
  <c r="G53" i="3"/>
  <c r="H51" i="3" l="1"/>
  <c r="I105" i="3"/>
  <c r="I51" i="3" s="1"/>
  <c r="H14" i="1"/>
  <c r="I13" i="1"/>
  <c r="H13" i="1"/>
  <c r="K62" i="3"/>
  <c r="L62" i="3"/>
  <c r="G14" i="1"/>
  <c r="K93" i="3"/>
  <c r="L93" i="3"/>
  <c r="L99" i="3"/>
  <c r="K99" i="3"/>
  <c r="K102" i="3"/>
  <c r="L102" i="3"/>
  <c r="L110" i="3"/>
  <c r="K110" i="3"/>
  <c r="K53" i="3"/>
  <c r="J13" i="1"/>
  <c r="L53" i="3"/>
  <c r="G52" i="3"/>
  <c r="K17" i="3"/>
  <c r="K20" i="3"/>
  <c r="K25" i="3"/>
  <c r="K28" i="3"/>
  <c r="K31" i="3"/>
  <c r="K32" i="3"/>
  <c r="K34" i="3"/>
  <c r="K38" i="3"/>
  <c r="K42" i="3"/>
  <c r="K46" i="3"/>
  <c r="H13" i="3"/>
  <c r="I13" i="3"/>
  <c r="J13" i="3"/>
  <c r="G13" i="3"/>
  <c r="H16" i="3"/>
  <c r="I16" i="3"/>
  <c r="J16" i="3"/>
  <c r="G16" i="3"/>
  <c r="H19" i="3"/>
  <c r="I19" i="3"/>
  <c r="J19" i="3"/>
  <c r="G19" i="3"/>
  <c r="H21" i="3"/>
  <c r="I21" i="3"/>
  <c r="J21" i="3"/>
  <c r="G21" i="3"/>
  <c r="H24" i="3"/>
  <c r="H23" i="3" s="1"/>
  <c r="I24" i="3"/>
  <c r="I23" i="3" s="1"/>
  <c r="J24" i="3"/>
  <c r="J23" i="3" s="1"/>
  <c r="G24" i="3"/>
  <c r="G23" i="3" s="1"/>
  <c r="H27" i="3"/>
  <c r="H26" i="3" s="1"/>
  <c r="I27" i="3"/>
  <c r="I26" i="3" s="1"/>
  <c r="J27" i="3"/>
  <c r="J26" i="3" s="1"/>
  <c r="G27" i="3"/>
  <c r="G26" i="3" s="1"/>
  <c r="H30" i="3"/>
  <c r="H29" i="3" s="1"/>
  <c r="J30" i="3"/>
  <c r="G30" i="3"/>
  <c r="J33" i="3"/>
  <c r="H36" i="3"/>
  <c r="H11" i="3" s="1"/>
  <c r="I36" i="3"/>
  <c r="I11" i="3" s="1"/>
  <c r="J37" i="3"/>
  <c r="J36" i="3" s="1"/>
  <c r="G36" i="3"/>
  <c r="J41" i="3"/>
  <c r="J40" i="3" s="1"/>
  <c r="L40" i="3" s="1"/>
  <c r="G41" i="3"/>
  <c r="G40" i="3" s="1"/>
  <c r="H45" i="3"/>
  <c r="H44" i="3" s="1"/>
  <c r="H43" i="3" s="1"/>
  <c r="H11" i="1" s="1"/>
  <c r="I45" i="3"/>
  <c r="I44" i="3" s="1"/>
  <c r="I43" i="3" s="1"/>
  <c r="I11" i="1" s="1"/>
  <c r="J45" i="3"/>
  <c r="J44" i="3" s="1"/>
  <c r="G45" i="3"/>
  <c r="G44" i="3" s="1"/>
  <c r="I10" i="3" l="1"/>
  <c r="H10" i="3"/>
  <c r="I14" i="1"/>
  <c r="I15" i="1" s="1"/>
  <c r="H15" i="1"/>
  <c r="K105" i="3"/>
  <c r="L105" i="3"/>
  <c r="J29" i="3"/>
  <c r="J14" i="1"/>
  <c r="J15" i="1" s="1"/>
  <c r="J51" i="3"/>
  <c r="K52" i="3"/>
  <c r="L52" i="3"/>
  <c r="F7" i="8"/>
  <c r="F6" i="8" s="1"/>
  <c r="H6" i="8" s="1"/>
  <c r="G51" i="3"/>
  <c r="C7" i="8" s="1"/>
  <c r="C6" i="8" s="1"/>
  <c r="G6" i="8" s="1"/>
  <c r="G13" i="1"/>
  <c r="G15" i="1" s="1"/>
  <c r="G29" i="3"/>
  <c r="K27" i="3"/>
  <c r="K24" i="3"/>
  <c r="K19" i="3"/>
  <c r="K16" i="3"/>
  <c r="K30" i="3"/>
  <c r="K41" i="3"/>
  <c r="K37" i="3"/>
  <c r="K33" i="3"/>
  <c r="G12" i="3"/>
  <c r="J12" i="3"/>
  <c r="L12" i="3" s="1"/>
  <c r="K44" i="3"/>
  <c r="G43" i="3"/>
  <c r="G11" i="1" s="1"/>
  <c r="K36" i="3"/>
  <c r="L36" i="3"/>
  <c r="K40" i="3"/>
  <c r="K45" i="3"/>
  <c r="J43" i="3"/>
  <c r="J11" i="1" s="1"/>
  <c r="L15" i="1" l="1"/>
  <c r="K15" i="1"/>
  <c r="K29" i="3"/>
  <c r="H10" i="1"/>
  <c r="H12" i="1" s="1"/>
  <c r="H16" i="1" s="1"/>
  <c r="H27" i="1" s="1"/>
  <c r="L29" i="3"/>
  <c r="I10" i="1"/>
  <c r="I12" i="1" s="1"/>
  <c r="I16" i="1" s="1"/>
  <c r="I27" i="1" s="1"/>
  <c r="G11" i="3"/>
  <c r="G10" i="3" s="1"/>
  <c r="K12" i="3"/>
  <c r="K43" i="3"/>
  <c r="K23" i="3"/>
  <c r="L23" i="3"/>
  <c r="J11" i="3"/>
  <c r="L26" i="3"/>
  <c r="K26" i="3"/>
  <c r="G10" i="1" l="1"/>
  <c r="G12" i="1" s="1"/>
  <c r="G16" i="1" s="1"/>
  <c r="J10" i="3"/>
  <c r="J10" i="1"/>
  <c r="J12" i="1" s="1"/>
  <c r="L11" i="3"/>
  <c r="K11" i="3"/>
  <c r="L12" i="1" l="1"/>
  <c r="J16" i="1"/>
  <c r="J27" i="1" s="1"/>
  <c r="K12" i="1"/>
  <c r="K118" i="3" l="1"/>
</calcChain>
</file>

<file path=xl/sharedStrings.xml><?xml version="1.0" encoding="utf-8"?>
<sst xmlns="http://schemas.openxmlformats.org/spreadsheetml/2006/main" count="972" uniqueCount="299">
  <si>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</si>
  <si>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</si>
  <si>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</si>
  <si>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</si>
  <si>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</si>
  <si>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</si>
  <si>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</si>
  <si>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</si>
  <si>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</si>
  <si>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</si>
  <si>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</si>
  <si>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</si>
  <si>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</si>
  <si>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</si>
  <si>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</si>
  <si>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</si>
  <si>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…</t>
  </si>
  <si>
    <t>PRIJENOS SREDSTAVA IZ PRETHODNE GODINE</t>
  </si>
  <si>
    <t>1 Opći prihodi i primici</t>
  </si>
  <si>
    <t>11 Opći prihodi i primici</t>
  </si>
  <si>
    <t>12 Sredstva učešća za pomoći</t>
  </si>
  <si>
    <t>….</t>
  </si>
  <si>
    <t>2 Doprinosi</t>
  </si>
  <si>
    <t>21 Doprinosi za mirovinsko osiguranje</t>
  </si>
  <si>
    <t>3 Vlastiti prihodi</t>
  </si>
  <si>
    <t>31 Vlastiti prihodi</t>
  </si>
  <si>
    <t>Prihodi od prodaje nefinancijske imovine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</si>
  <si>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</si>
  <si>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</si>
  <si>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</si>
  <si>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</si>
  <si>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</si>
  <si>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</si>
  <si>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</si>
  <si>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</si>
  <si>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</si>
  <si>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od prodaje proizvoda i robe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</si>
  <si>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</si>
  <si>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</si>
  <si>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</si>
  <si>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</si>
  <si>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</si>
  <si>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</si>
  <si>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</si>
  <si>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</si>
  <si>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</si>
  <si>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</si>
  <si>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</si>
  <si>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5=4/3*100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</si>
  <si>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</si>
  <si>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</si>
  <si>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</si>
  <si>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</si>
  <si>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</si>
  <si>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</si>
  <si>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</si>
  <si>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</si>
  <si>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</si>
  <si>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</si>
  <si>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</si>
  <si>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</si>
  <si>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</si>
  <si>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</si>
  <si>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</si>
  <si>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</si>
  <si>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</si>
  <si>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IZVJEŠTAJ PO PROGRAMSKOJ KLASIFIKACIJI</t>
  </si>
  <si>
    <t xml:space="preserve">BROJČANA OZNAKA PRORAČUNSKOG KORISNIKA </t>
  </si>
  <si>
    <t xml:space="preserve">NAZIV PRORAČUNSKOG KORISNIKA </t>
  </si>
  <si>
    <t xml:space="preserve">BROJČANA OZNAKA IZVORA FINANCIRANJA AA </t>
  </si>
  <si>
    <t>NAZIV IZVORA FINANCIRANJA AA</t>
  </si>
  <si>
    <t>BROJČANA OZNAKA IZVORA FINANCIRANJA  AB</t>
  </si>
  <si>
    <t>NAZIV IZVORA FINANCIRANJA AB</t>
  </si>
  <si>
    <t>BROJČANA OZNAKA PROGRAMA Y</t>
  </si>
  <si>
    <t>NAZIV PROGRAMA Y</t>
  </si>
  <si>
    <t>BROJČANA OZNAKA AKTIVNOSTI/PROJEKTA Z</t>
  </si>
  <si>
    <t>NAZIV AKTIVNOSTI Z</t>
  </si>
  <si>
    <t xml:space="preserve">BROJČANA OZNAKA Skupine ekonomske klasifikacije (rashod/izdatak) </t>
  </si>
  <si>
    <t>NAZIV SKUPINE (RASHODA/IZDATKA)</t>
  </si>
  <si>
    <t xml:space="preserve">BROJČANA OZNAKA  Odjeljaka ekonomske klasifikacije (rashod/izdatak) </t>
  </si>
  <si>
    <t>NAZIV ODJELJKA (RASHODA/IZDATKA)</t>
  </si>
  <si>
    <t>BROJČANA OZNAKA GLAVE W</t>
  </si>
  <si>
    <t>NAZIV GLAVE W</t>
  </si>
  <si>
    <t>BROJČANA OZNAKA PROGRAMA D</t>
  </si>
  <si>
    <t>NAZIV PROGRAMA D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</si>
  <si>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</si>
  <si>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</si>
  <si>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</si>
  <si>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</si>
  <si>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</si>
  <si>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</si>
  <si>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</si>
  <si>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</si>
  <si>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 xml:space="preserve">Pomoći proračunu iz drugih proračuna i izvanproračunskim korisnicima </t>
  </si>
  <si>
    <t>Tekuće pomoći proračunu iz drugih proračuna i izvanproračunskim korisnicima</t>
  </si>
  <si>
    <t>Kapitalne pomoći proračunu iz drugih proračuna i izvanproračunskim korisnicima</t>
  </si>
  <si>
    <t>Pomoći proračunskim korisnicima iz proračuna koji im nije nadležan</t>
  </si>
  <si>
    <t>6361</t>
  </si>
  <si>
    <t>6362</t>
  </si>
  <si>
    <t>Tekuće pomoći proračunskim korisnicima iz proračuna koji im nije nadležan</t>
  </si>
  <si>
    <t>Kapitalne pomoći proračunskim korisnicima iz proračuna koji im nije nadležan</t>
  </si>
  <si>
    <t xml:space="preserve">Pomoći temeljem prijenosa  EU sredstava </t>
  </si>
  <si>
    <t>Tekuće pomoći temeljem prijenosa  EU sredstava</t>
  </si>
  <si>
    <t>Prijenosi između proračunskih korisnika istog proračuna</t>
  </si>
  <si>
    <t xml:space="preserve">Prihodi od imovine </t>
  </si>
  <si>
    <t xml:space="preserve">Prihodi od financijske imovine </t>
  </si>
  <si>
    <t>Kamate na oročena sredstva i depozite po viđenju</t>
  </si>
  <si>
    <t>Prihodi od upravnih i administrativnih pristojbi, pristojbi po posebnim propisima i naknada</t>
  </si>
  <si>
    <t xml:space="preserve">Prihodi po posebnim propisima </t>
  </si>
  <si>
    <t>Ostali nespomenuti prihodi</t>
  </si>
  <si>
    <t>Prihodi od pruženih usluga</t>
  </si>
  <si>
    <t xml:space="preserve">Prihodi od prodaje proizvoda i robe te pruženih usluga, prihodi od donacija te povrati po protestiranim jamstvima </t>
  </si>
  <si>
    <t xml:space="preserve">Prihodi od prodaje proizvoda i robe te pruženih usluga </t>
  </si>
  <si>
    <t>Tekuće donacije</t>
  </si>
  <si>
    <t>Donacije od pravnih i fizičkih osoba izvan općeg proračuna i povrat donacija po protestiranim jamstvima</t>
  </si>
  <si>
    <t>Prihodi iz nadležnog proračuna i od HZZO-a na temelju ugovornih obveza (šifre 671+673)</t>
  </si>
  <si>
    <t>Prihodi iz nadležnog proračuna za financiranje redovne djelatnosti proračunskih korisnika (šifre 6711 do 6714)</t>
  </si>
  <si>
    <t>Prihodi iz  nadležnog proračuna za financiranje rashoda poslovanja</t>
  </si>
  <si>
    <t xml:space="preserve">Kazne, upravne mjere i ostali prihodi </t>
  </si>
  <si>
    <t>Ostali prihodi</t>
  </si>
  <si>
    <t>Uredska oprema i namještaj</t>
  </si>
  <si>
    <t>Plaće za prekovremeni rad</t>
  </si>
  <si>
    <t>Plaće za posebne uvjete rada</t>
  </si>
  <si>
    <t>Ostali rashodi za zaposlene</t>
  </si>
  <si>
    <t>Doprinosi na plaće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</si>
  <si>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</si>
  <si>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</si>
  <si>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</si>
  <si>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</si>
  <si>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</si>
  <si>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</si>
  <si>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</si>
  <si>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</si>
  <si>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</si>
  <si>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Rashodi za materijal i energiju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</si>
  <si>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</si>
  <si>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</si>
  <si>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</si>
  <si>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</si>
  <si>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</si>
  <si>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</si>
  <si>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</si>
  <si>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</si>
  <si>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</si>
  <si>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</si>
  <si>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Premije osiguranja</t>
  </si>
  <si>
    <t>Reprezentacija</t>
  </si>
  <si>
    <t>Pristojbe i naknade</t>
  </si>
  <si>
    <t xml:space="preserve">Ostali nespomenuti rashodi poslovanja </t>
  </si>
  <si>
    <t>Ostali financijski rashodi</t>
  </si>
  <si>
    <t>Negativne tečajne razlike i razlike zbog primjene valutne klauzule</t>
  </si>
  <si>
    <t>Bankarske usluge i usluge platnog prometa</t>
  </si>
  <si>
    <t>Financijski rashodi</t>
  </si>
  <si>
    <t>Ostali nespomenuti financijski rashodi</t>
  </si>
  <si>
    <t xml:space="preserve">Naknade građanima i kućanstvima na temelju osiguranja i druge naknade </t>
  </si>
  <si>
    <t xml:space="preserve">Ostale naknade građanima i kućanstvima iz proračuna </t>
  </si>
  <si>
    <t>Naknade građanima i kućanstvima u naravi</t>
  </si>
  <si>
    <t xml:space="preserve">Ostali rashodi </t>
  </si>
  <si>
    <t xml:space="preserve">Tekuće donacije </t>
  </si>
  <si>
    <t>Tekuće donacije u naravi</t>
  </si>
  <si>
    <t xml:space="preserve">Rashodi za nabavu proizvedene dugotrajne imovine </t>
  </si>
  <si>
    <t xml:space="preserve">Postrojenja i oprema </t>
  </si>
  <si>
    <t>Uređaji, strojevi i oprema za ostale namjene</t>
  </si>
  <si>
    <t xml:space="preserve">Knjige, umjetnička djela i ostale izložbene vrijednosti </t>
  </si>
  <si>
    <t xml:space="preserve">Knjige </t>
  </si>
  <si>
    <t xml:space="preserve">Rashodi za usluge </t>
  </si>
  <si>
    <t>Zatezne kamate</t>
  </si>
  <si>
    <t>Naknade troškova osobama izvan radnog odnosa</t>
  </si>
  <si>
    <t>09 Obrazovanje</t>
  </si>
  <si>
    <t>Primljeni krediti od tuzemnih kreditnih institucija izvan javnog sektora</t>
  </si>
  <si>
    <t xml:space="preserve">Primljeni krediti i zajmovi od kreditnih i ostalih financijskih institucija izvan javnog sektora </t>
  </si>
  <si>
    <t>Otplata glavnice primljenih kredita i zajmova od kreditnih i ostalih financijskih institucija izvan javnog sektora</t>
  </si>
  <si>
    <t>Otplata glavnice primljenih kredita od tuzemnih kreditnih institucija izvan javnog sektora</t>
  </si>
  <si>
    <t>5 Pomoći</t>
  </si>
  <si>
    <t>Pomoći</t>
  </si>
  <si>
    <t>6 Donacije</t>
  </si>
  <si>
    <t xml:space="preserve">7 Prihodi od prodaje nefinancijske imovine </t>
  </si>
  <si>
    <t>Donacije</t>
  </si>
  <si>
    <t xml:space="preserve">  Prihodi od prodaje nefinancijske imovine </t>
  </si>
  <si>
    <t>Kapitalne donacije</t>
  </si>
  <si>
    <t>Doprinos za obvezno osig .u slučaju nezaposl.</t>
  </si>
  <si>
    <t>Članarine i norme</t>
  </si>
  <si>
    <t>Troškovi sudskih postupaka</t>
  </si>
  <si>
    <t>Nematerijalna imovina</t>
  </si>
  <si>
    <t>Licence</t>
  </si>
  <si>
    <t>Rashodi za nabavu neproizvedene dug. Imovine</t>
  </si>
  <si>
    <t>Oprema za održavanje i zaštitu</t>
  </si>
  <si>
    <t>Instrumenti, uređaji ni strojevi</t>
  </si>
  <si>
    <t>EU projekti</t>
  </si>
  <si>
    <t>Prihodi za posebne namjene</t>
  </si>
  <si>
    <t>Tekući prijenosi između proračunskih korisnika istog proračuna temeljem prij.EU sredstava</t>
  </si>
  <si>
    <t>Prihodi iz  nadležnog proračuna za financiranje rashoda za nabavu nef.imovine</t>
  </si>
  <si>
    <t>Dodatna ulaganja na nef.imovini</t>
  </si>
  <si>
    <t>Dodatna ulaganja nagrađrvinskim objektima</t>
  </si>
  <si>
    <t>Ostala nematerijalna imovina</t>
  </si>
  <si>
    <t>Višak prihoda</t>
  </si>
  <si>
    <t xml:space="preserve">Višak prihoda </t>
  </si>
  <si>
    <t>Vlastiti izvori</t>
  </si>
  <si>
    <t>091  Osnovno obrazovanje</t>
  </si>
  <si>
    <t/>
  </si>
  <si>
    <t>PROR. KORISNIK 10063 O.Š. VLADIMIRA NAZORA, VINKOVCI</t>
  </si>
  <si>
    <t>1001</t>
  </si>
  <si>
    <t>Program: PLAN RAZVOJNIH PROGRAMA</t>
  </si>
  <si>
    <t>0912</t>
  </si>
  <si>
    <t>K100117</t>
  </si>
  <si>
    <t>Kapitalni projekt: KAPITALNO ULAGANJE U OSNOVNO ŠKOLSTVO</t>
  </si>
  <si>
    <t>Izvor 1. Opći prihodi i primici</t>
  </si>
  <si>
    <t>42</t>
  </si>
  <si>
    <t>Rashodi za nabavu proizvedene dugotrajne imovine</t>
  </si>
  <si>
    <t>4227</t>
  </si>
  <si>
    <t>45</t>
  </si>
  <si>
    <t>Rashodi za dodatna ulaganja na nefinancijskoj imovini</t>
  </si>
  <si>
    <t>4511</t>
  </si>
  <si>
    <t>Dodatna ulaganja na građevinskim objektima</t>
  </si>
  <si>
    <t>Izvor 3. Vlastiti prihodi</t>
  </si>
  <si>
    <t>41</t>
  </si>
  <si>
    <t>Rashodi za nabavu neproizvedene dugotrajne imovine</t>
  </si>
  <si>
    <t>4123</t>
  </si>
  <si>
    <t>4221</t>
  </si>
  <si>
    <t>4241</t>
  </si>
  <si>
    <t>Knjige</t>
  </si>
  <si>
    <t>Izvor 5. Pomoći</t>
  </si>
  <si>
    <t>4126</t>
  </si>
  <si>
    <t>1002</t>
  </si>
  <si>
    <t>Program: TEKUĆI PROGRAMI</t>
  </si>
  <si>
    <t>A100208</t>
  </si>
  <si>
    <t>Aktivnost: STRUČNO, ADMINISTRATIVNO I TEHNIČKO OSOBLJE</t>
  </si>
  <si>
    <t>31</t>
  </si>
  <si>
    <t>3111</t>
  </si>
  <si>
    <t>3113</t>
  </si>
  <si>
    <t>3114</t>
  </si>
  <si>
    <t>3121</t>
  </si>
  <si>
    <t>3132</t>
  </si>
  <si>
    <t>3133</t>
  </si>
  <si>
    <t>Doprinosi za obvezno osiguranje u slučaju nezaposlenosti</t>
  </si>
  <si>
    <t>32</t>
  </si>
  <si>
    <t>3211</t>
  </si>
  <si>
    <t>3212</t>
  </si>
  <si>
    <t>3237</t>
  </si>
  <si>
    <t>34</t>
  </si>
  <si>
    <t>3433</t>
  </si>
  <si>
    <t>A100209</t>
  </si>
  <si>
    <t>Aktivnost: TEKUĆE I INVESTICIJSKO ODRŽAVANJE</t>
  </si>
  <si>
    <t>3224</t>
  </si>
  <si>
    <t>3232</t>
  </si>
  <si>
    <t>Izvor 4. Prihodi za posebne namjene</t>
  </si>
  <si>
    <t>A100210</t>
  </si>
  <si>
    <t>Aktivnost: OPĆI POSLOVI USTANOVA OSNOVNOG ŠKOLSTVA</t>
  </si>
  <si>
    <t>3213</t>
  </si>
  <si>
    <t>3221</t>
  </si>
  <si>
    <t>3223</t>
  </si>
  <si>
    <t>3225</t>
  </si>
  <si>
    <t>3227</t>
  </si>
  <si>
    <t>3231</t>
  </si>
  <si>
    <t>3233</t>
  </si>
  <si>
    <t>3234</t>
  </si>
  <si>
    <t>3235</t>
  </si>
  <si>
    <t>3236</t>
  </si>
  <si>
    <t>3238</t>
  </si>
  <si>
    <t>3239</t>
  </si>
  <si>
    <t>3292</t>
  </si>
  <si>
    <t>3293</t>
  </si>
  <si>
    <t>3294</t>
  </si>
  <si>
    <t>3299</t>
  </si>
  <si>
    <t>Ostali nespomenuti rashodi poslovanja</t>
  </si>
  <si>
    <t>3431</t>
  </si>
  <si>
    <t>3295</t>
  </si>
  <si>
    <t>3296</t>
  </si>
  <si>
    <t>37</t>
  </si>
  <si>
    <t>Naknade građanima i kućanstvima na temelju osiguranja i druge naknade</t>
  </si>
  <si>
    <t>3722</t>
  </si>
  <si>
    <t>38</t>
  </si>
  <si>
    <t>Ostali rashodi</t>
  </si>
  <si>
    <t>3812</t>
  </si>
  <si>
    <t>Izvor 6. Donacije</t>
  </si>
  <si>
    <t>A100248</t>
  </si>
  <si>
    <t>Aktivnost: MEDNI DANI</t>
  </si>
  <si>
    <t>3222</t>
  </si>
  <si>
    <t>A100256</t>
  </si>
  <si>
    <t>Aktivnost: SHEMA ŠKOLSKOG VOĆA 2022/2023</t>
  </si>
  <si>
    <t>A100262</t>
  </si>
  <si>
    <t>Aktivnost: POMOĆNIK U NASTAVI 2022-2023</t>
  </si>
  <si>
    <t>A100268</t>
  </si>
  <si>
    <t>Aktivnost: SHEMA ŠKOLSKOG VOĆA 2023/2024</t>
  </si>
  <si>
    <t>A100269</t>
  </si>
  <si>
    <t>Aktivnost: POMOĆNIK U NASTAVI 2023/2024</t>
  </si>
  <si>
    <t>1070</t>
  </si>
  <si>
    <t>A100270</t>
  </si>
  <si>
    <t>Aktivnost: VRIJEME UŽINE VIII</t>
  </si>
  <si>
    <t>1004</t>
  </si>
  <si>
    <t>Program: KAPITALNA ULAGANJA</t>
  </si>
  <si>
    <t>0820</t>
  </si>
  <si>
    <t>A100419</t>
  </si>
  <si>
    <t>Aktivnost: KAPITALNA ULAGANJA</t>
  </si>
  <si>
    <t>1006</t>
  </si>
  <si>
    <t xml:space="preserve">Program: POTPORE I DONACIJE U SOCIJALNOJ SKRBI </t>
  </si>
  <si>
    <t>A100657</t>
  </si>
  <si>
    <t>Aktivnost: VRIJEME UŽINE VII</t>
  </si>
  <si>
    <t>IZVRŠENJE FINANCIJSKOG PLANA OSNOVNE ŠKOLE VLADIMIRA NAZORA,  VINKOVCI
ZA PRVO POLUGODIŠTE 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</si>
</sst>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##\%"/>
  </numFmts>
  <fonts count="4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i/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8"/>
      <color theme="1"/>
      <name val="Arial"/>
      <family val="2"/>
    </font>
    <font>
      <sz val="11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color indexed="8"/>
      <name val="Arial+"/>
      <charset val="238"/>
    </font>
    <font>
      <b/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0"/>
      <color theme="1"/>
      <name val="Arial+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  <charset val="238"/>
    </font>
    <font>
      <b/>
      <sz val="10"/>
      <color indexed="63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rgb="FF000080"/>
      </left>
      <right style="thin">
        <color rgb="FF000080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80"/>
      </right>
      <top/>
      <bottom style="thin">
        <color rgb="FFC0C0C0"/>
      </bottom>
      <diagonal/>
    </border>
    <border>
      <left style="thin">
        <color indexed="64"/>
      </left>
      <right style="thin">
        <color rgb="FF000080"/>
      </right>
      <top style="thin">
        <color rgb="FFC0C0C0"/>
      </top>
      <bottom style="thin">
        <color indexed="64"/>
      </bottom>
      <diagonal/>
    </border>
    <border>
      <left style="thin">
        <color rgb="FF000080"/>
      </left>
      <right style="thin">
        <color indexed="64"/>
      </right>
      <top/>
      <bottom style="thin">
        <color indexed="64"/>
      </bottom>
      <diagonal/>
    </border>
    <border>
      <left style="thin">
        <color rgb="FF000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3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left" vertical="center" wrapText="1"/>
    </xf>
    <xf numFmtId="0" fontId="6" fillId="2" borderId="3" xfId="0" quotePrefix="1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wrapText="1" indent="1"/>
    </xf>
    <xf numFmtId="0" fontId="6" fillId="2" borderId="3" xfId="0" quotePrefix="1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3" xfId="0" applyBorder="1"/>
    <xf numFmtId="0" fontId="11" fillId="0" borderId="5" xfId="0" applyFont="1" applyBorder="1" applyAlignment="1">
      <alignment horizontal="right" vertical="center"/>
    </xf>
    <xf numFmtId="0" fontId="12" fillId="0" borderId="0" xfId="0" applyFont="1" applyAlignment="1">
      <alignment vertical="top" wrapText="1"/>
    </xf>
    <xf numFmtId="0" fontId="5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3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5" fillId="0" borderId="0" xfId="0" applyFont="1"/>
    <xf numFmtId="3" fontId="3" fillId="2" borderId="4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16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9" fontId="17" fillId="0" borderId="3" xfId="0" applyNumberFormat="1" applyFont="1" applyBorder="1" applyAlignment="1">
      <alignment horizontal="left" vertical="center" wrapText="1"/>
    </xf>
    <xf numFmtId="49" fontId="18" fillId="0" borderId="7" xfId="0" applyNumberFormat="1" applyFont="1" applyBorder="1" applyAlignment="1">
      <alignment horizontal="left" vertical="center" wrapText="1"/>
    </xf>
    <xf numFmtId="49" fontId="20" fillId="0" borderId="3" xfId="0" applyNumberFormat="1" applyFont="1" applyBorder="1" applyAlignment="1">
      <alignment horizontal="left" vertical="center" wrapText="1"/>
    </xf>
    <xf numFmtId="49" fontId="21" fillId="0" borderId="3" xfId="0" applyNumberFormat="1" applyFont="1" applyBorder="1" applyAlignment="1">
      <alignment horizontal="left" vertical="center" wrapText="1" shrinkToFit="1"/>
    </xf>
    <xf numFmtId="49" fontId="22" fillId="0" borderId="10" xfId="0" applyNumberFormat="1" applyFont="1" applyBorder="1" applyAlignment="1">
      <alignment horizontal="left" vertical="top" wrapText="1"/>
    </xf>
    <xf numFmtId="49" fontId="22" fillId="0" borderId="11" xfId="0" applyNumberFormat="1" applyFont="1" applyBorder="1" applyAlignment="1">
      <alignment horizontal="left" vertical="center" wrapText="1"/>
    </xf>
    <xf numFmtId="49" fontId="22" fillId="0" borderId="9" xfId="0" applyNumberFormat="1" applyFont="1" applyBorder="1" applyAlignment="1">
      <alignment horizontal="left" vertical="top" wrapText="1"/>
    </xf>
    <xf numFmtId="49" fontId="22" fillId="0" borderId="12" xfId="0" applyNumberFormat="1" applyFont="1" applyBorder="1" applyAlignment="1">
      <alignment horizontal="left" vertical="center" wrapText="1"/>
    </xf>
    <xf numFmtId="49" fontId="21" fillId="0" borderId="3" xfId="0" applyNumberFormat="1" applyFont="1" applyBorder="1" applyAlignment="1">
      <alignment horizontal="left" vertical="center" wrapText="1"/>
    </xf>
    <xf numFmtId="49" fontId="18" fillId="0" borderId="3" xfId="0" applyNumberFormat="1" applyFont="1" applyBorder="1" applyAlignment="1">
      <alignment horizontal="left" vertical="center" wrapText="1"/>
    </xf>
    <xf numFmtId="49" fontId="18" fillId="0" borderId="8" xfId="0" applyNumberFormat="1" applyFont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left" vertical="center" wrapText="1" shrinkToFit="1"/>
    </xf>
    <xf numFmtId="49" fontId="18" fillId="0" borderId="3" xfId="0" applyNumberFormat="1" applyFont="1" applyBorder="1" applyAlignment="1">
      <alignment horizontal="left" vertical="center" wrapText="1" shrinkToFi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23" fillId="0" borderId="6" xfId="0" applyNumberFormat="1" applyFont="1" applyBorder="1" applyAlignment="1" applyProtection="1">
      <alignment horizontal="right" vertical="top" shrinkToFit="1"/>
      <protection locked="0"/>
    </xf>
    <xf numFmtId="4" fontId="19" fillId="0" borderId="6" xfId="0" applyNumberFormat="1" applyFont="1" applyBorder="1" applyAlignment="1" applyProtection="1">
      <alignment horizontal="right" shrinkToFit="1"/>
      <protection locked="0"/>
    </xf>
    <xf numFmtId="4" fontId="24" fillId="0" borderId="3" xfId="0" applyNumberFormat="1" applyFont="1" applyBorder="1"/>
    <xf numFmtId="4" fontId="23" fillId="0" borderId="7" xfId="0" applyNumberFormat="1" applyFont="1" applyBorder="1" applyAlignment="1" applyProtection="1">
      <alignment horizontal="right" vertical="top" shrinkToFit="1"/>
      <protection locked="0"/>
    </xf>
    <xf numFmtId="4" fontId="23" fillId="0" borderId="3" xfId="0" applyNumberFormat="1" applyFont="1" applyBorder="1" applyAlignment="1" applyProtection="1">
      <alignment horizontal="right" vertical="top" shrinkToFit="1"/>
      <protection locked="0"/>
    </xf>
    <xf numFmtId="4" fontId="25" fillId="2" borderId="3" xfId="0" applyNumberFormat="1" applyFont="1" applyFill="1" applyBorder="1" applyAlignment="1">
      <alignment horizontal="right"/>
    </xf>
    <xf numFmtId="4" fontId="26" fillId="2" borderId="3" xfId="0" applyNumberFormat="1" applyFont="1" applyFill="1" applyBorder="1" applyAlignment="1">
      <alignment horizontal="right"/>
    </xf>
    <xf numFmtId="0" fontId="27" fillId="2" borderId="3" xfId="0" quotePrefix="1" applyFont="1" applyFill="1" applyBorder="1" applyAlignment="1">
      <alignment horizontal="left" vertical="center"/>
    </xf>
    <xf numFmtId="49" fontId="29" fillId="0" borderId="3" xfId="0" applyNumberFormat="1" applyFont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vertical="center" wrapText="1"/>
    </xf>
    <xf numFmtId="49" fontId="29" fillId="0" borderId="8" xfId="0" applyNumberFormat="1" applyFont="1" applyBorder="1" applyAlignment="1">
      <alignment horizontal="left" vertical="center" wrapText="1" shrinkToFit="1"/>
    </xf>
    <xf numFmtId="49" fontId="27" fillId="0" borderId="3" xfId="0" applyNumberFormat="1" applyFont="1" applyBorder="1" applyAlignment="1">
      <alignment horizontal="left" vertical="center" wrapText="1" shrinkToFit="1"/>
    </xf>
    <xf numFmtId="0" fontId="27" fillId="2" borderId="3" xfId="0" quotePrefix="1" applyFont="1" applyFill="1" applyBorder="1" applyAlignment="1">
      <alignment horizontal="left"/>
    </xf>
    <xf numFmtId="49" fontId="29" fillId="0" borderId="3" xfId="0" applyNumberFormat="1" applyFont="1" applyBorder="1" applyAlignment="1">
      <alignment horizontal="left" wrapText="1"/>
    </xf>
    <xf numFmtId="4" fontId="27" fillId="0" borderId="13" xfId="0" applyNumberFormat="1" applyFont="1" applyBorder="1" applyAlignment="1">
      <alignment horizontal="right"/>
    </xf>
    <xf numFmtId="0" fontId="27" fillId="2" borderId="3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4" fontId="5" fillId="2" borderId="3" xfId="0" applyNumberFormat="1" applyFont="1" applyFill="1" applyBorder="1"/>
    <xf numFmtId="4" fontId="28" fillId="0" borderId="3" xfId="0" applyNumberFormat="1" applyFont="1" applyBorder="1" applyAlignment="1">
      <alignment horizontal="right"/>
    </xf>
    <xf numFmtId="4" fontId="29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30" fillId="0" borderId="3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horizontal="right" wrapText="1"/>
    </xf>
    <xf numFmtId="4" fontId="5" fillId="2" borderId="3" xfId="0" applyNumberFormat="1" applyFont="1" applyFill="1" applyBorder="1" applyAlignment="1">
      <alignment horizontal="right"/>
    </xf>
    <xf numFmtId="4" fontId="1" fillId="0" borderId="3" xfId="0" applyNumberFormat="1" applyFont="1" applyBorder="1"/>
    <xf numFmtId="0" fontId="31" fillId="2" borderId="3" xfId="0" applyFont="1" applyFill="1" applyBorder="1" applyAlignment="1">
      <alignment horizontal="left" vertical="center" wrapText="1"/>
    </xf>
    <xf numFmtId="4" fontId="32" fillId="2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vertical="center" wrapText="1"/>
    </xf>
    <xf numFmtId="4" fontId="5" fillId="0" borderId="3" xfId="0" applyNumberFormat="1" applyFont="1" applyBorder="1" applyAlignment="1">
      <alignment horizontal="right"/>
    </xf>
    <xf numFmtId="4" fontId="5" fillId="3" borderId="3" xfId="0" applyNumberFormat="1" applyFont="1" applyFill="1" applyBorder="1" applyAlignment="1">
      <alignment horizontal="right"/>
    </xf>
    <xf numFmtId="4" fontId="5" fillId="0" borderId="3" xfId="0" applyNumberFormat="1" applyFont="1" applyBorder="1" applyAlignment="1">
      <alignment horizontal="right" wrapText="1"/>
    </xf>
    <xf numFmtId="4" fontId="5" fillId="3" borderId="3" xfId="0" applyNumberFormat="1" applyFont="1" applyFill="1" applyBorder="1" applyAlignment="1">
      <alignment horizontal="right" wrapText="1"/>
    </xf>
    <xf numFmtId="4" fontId="3" fillId="0" borderId="3" xfId="0" applyNumberFormat="1" applyFont="1" applyBorder="1" applyAlignment="1">
      <alignment horizontal="right"/>
    </xf>
    <xf numFmtId="4" fontId="8" fillId="3" borderId="3" xfId="0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 vertical="center" wrapText="1"/>
    </xf>
    <xf numFmtId="4" fontId="5" fillId="3" borderId="3" xfId="0" quotePrefix="1" applyNumberFormat="1" applyFont="1" applyFill="1" applyBorder="1" applyAlignment="1">
      <alignment horizontal="right" wrapText="1"/>
    </xf>
    <xf numFmtId="4" fontId="5" fillId="3" borderId="3" xfId="0" applyNumberFormat="1" applyFont="1" applyFill="1" applyBorder="1" applyAlignment="1">
      <alignment horizontal="right" vertical="center" wrapText="1"/>
    </xf>
    <xf numFmtId="3" fontId="33" fillId="2" borderId="3" xfId="0" applyNumberFormat="1" applyFont="1" applyFill="1" applyBorder="1" applyAlignment="1">
      <alignment horizontal="right"/>
    </xf>
    <xf numFmtId="4" fontId="34" fillId="0" borderId="3" xfId="0" applyNumberFormat="1" applyFont="1" applyBorder="1"/>
    <xf numFmtId="0" fontId="8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/>
    </xf>
    <xf numFmtId="0" fontId="27" fillId="2" borderId="3" xfId="0" applyFont="1" applyFill="1" applyBorder="1" applyAlignment="1">
      <alignment horizontal="left" vertical="center" wrapText="1"/>
    </xf>
    <xf numFmtId="4" fontId="35" fillId="2" borderId="3" xfId="0" applyNumberFormat="1" applyFont="1" applyFill="1" applyBorder="1" applyAlignment="1">
      <alignment vertical="center" wrapText="1"/>
    </xf>
    <xf numFmtId="4" fontId="36" fillId="0" borderId="3" xfId="0" applyNumberFormat="1" applyFont="1" applyBorder="1"/>
    <xf numFmtId="0" fontId="5" fillId="0" borderId="3" xfId="0" quotePrefix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/>
    </xf>
    <xf numFmtId="49" fontId="17" fillId="0" borderId="8" xfId="0" applyNumberFormat="1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4" fontId="8" fillId="3" borderId="3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/>
    </xf>
    <xf numFmtId="0" fontId="37" fillId="0" borderId="0" xfId="0" applyFont="1"/>
    <xf numFmtId="0" fontId="38" fillId="0" borderId="0" xfId="0" applyFont="1" applyAlignment="1">
      <alignment horizontal="center" vertical="center" wrapText="1"/>
    </xf>
    <xf numFmtId="4" fontId="19" fillId="0" borderId="0" xfId="0" applyNumberFormat="1" applyFont="1" applyBorder="1" applyAlignment="1" applyProtection="1">
      <alignment horizontal="right" shrinkToFit="1"/>
      <protection locked="0"/>
    </xf>
    <xf numFmtId="4" fontId="6" fillId="2" borderId="3" xfId="0" applyNumberFormat="1" applyFont="1" applyFill="1" applyBorder="1" applyAlignment="1">
      <alignment horizontal="right"/>
    </xf>
    <xf numFmtId="4" fontId="39" fillId="2" borderId="3" xfId="0" applyNumberFormat="1" applyFont="1" applyFill="1" applyBorder="1" applyAlignment="1">
      <alignment horizontal="right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5" fillId="3" borderId="1" xfId="0" quotePrefix="1" applyFont="1" applyFill="1" applyBorder="1" applyAlignment="1">
      <alignment horizontal="left" wrapText="1"/>
    </xf>
    <xf numFmtId="0" fontId="5" fillId="3" borderId="2" xfId="0" quotePrefix="1" applyFont="1" applyFill="1" applyBorder="1" applyAlignment="1">
      <alignment horizontal="left" wrapText="1"/>
    </xf>
    <xf numFmtId="0" fontId="5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1" xfId="0" quotePrefix="1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wrapText="1"/>
    </xf>
    <xf numFmtId="0" fontId="5" fillId="0" borderId="1" xfId="0" quotePrefix="1" applyFont="1" applyBorder="1" applyAlignment="1">
      <alignment horizontal="center" wrapText="1"/>
    </xf>
    <xf numFmtId="0" fontId="5" fillId="3" borderId="3" xfId="0" quotePrefix="1" applyFont="1" applyFill="1" applyBorder="1" applyAlignment="1">
      <alignment horizontal="left" vertical="center" wrapText="1"/>
    </xf>
    <xf numFmtId="0" fontId="8" fillId="3" borderId="1" xfId="0" quotePrefix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40" fillId="7" borderId="0" xfId="0" applyFont="1" applyFill="1" applyAlignment="1">
      <alignment horizontal="left"/>
    </xf>
    <xf numFmtId="4" fontId="40" fillId="7" borderId="0" xfId="0" applyNumberFormat="1" applyFont="1" applyFill="1" applyAlignment="1">
      <alignment horizontal="right"/>
    </xf>
    <xf numFmtId="164" fontId="40" fillId="7" borderId="0" xfId="0" applyNumberFormat="1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0" fontId="8" fillId="6" borderId="0" xfId="0" applyFont="1" applyFill="1" applyAlignment="1">
      <alignment horizontal="left"/>
    </xf>
    <xf numFmtId="4" fontId="8" fillId="6" borderId="0" xfId="0" applyNumberFormat="1" applyFont="1" applyFill="1" applyAlignment="1">
      <alignment horizontal="right"/>
    </xf>
    <xf numFmtId="164" fontId="8" fillId="6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left"/>
    </xf>
    <xf numFmtId="4" fontId="8" fillId="5" borderId="0" xfId="0" applyNumberFormat="1" applyFont="1" applyFill="1" applyAlignment="1">
      <alignment horizontal="right"/>
    </xf>
    <xf numFmtId="0" fontId="8" fillId="4" borderId="0" xfId="0" applyFont="1" applyFill="1" applyAlignment="1">
      <alignment horizontal="left"/>
    </xf>
    <xf numFmtId="4" fontId="8" fillId="4" borderId="0" xfId="0" applyNumberFormat="1" applyFont="1" applyFill="1" applyAlignment="1">
      <alignment horizontal="right"/>
    </xf>
    <xf numFmtId="164" fontId="8" fillId="4" borderId="0" xfId="0" applyNumberFormat="1" applyFont="1" applyFill="1" applyAlignment="1">
      <alignment horizontal="right"/>
    </xf>
  </cellXfs>
  <cellStyles count="1">
    <cellStyle name="Normalno" xfId="0" builtinId="0"/>
  </cellStyles>
  <dxfs count="3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5"/>
  <sheetViews>
    <sheetView tabSelected="1" topLeftCell="B1" workbookViewId="0">
      <selection activeCell="B1" sqref="B1:L1"/>
    </sheetView>
  </sheetViews>
  <sheetFormatPr defaultRowHeight="1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>
      <c r="B1" s="129" t="s">
        <v>298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24"/>
    </row>
    <row r="2" spans="2:13" ht="18" customHeight="1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3"/>
    </row>
    <row r="3" spans="2:13" ht="15.75" customHeight="1">
      <c r="B3" s="129" t="s">
        <v>11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23"/>
    </row>
    <row r="4" spans="2:13"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4"/>
    </row>
    <row r="5" spans="2:13" ht="18" customHeight="1">
      <c r="B5" s="129" t="s">
        <v>58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22"/>
    </row>
    <row r="6" spans="2:13" ht="18" customHeight="1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22"/>
    </row>
    <row r="7" spans="2:13" ht="18" customHeight="1">
      <c r="B7" s="119" t="s">
        <v>92</v>
      </c>
      <c r="C7" s="119"/>
      <c r="D7" s="119"/>
      <c r="E7" s="119"/>
      <c r="F7" s="119"/>
      <c r="G7" s="108"/>
      <c r="H7" s="109"/>
      <c r="I7" s="109"/>
      <c r="J7" s="109"/>
      <c r="K7" s="26"/>
      <c r="L7" s="26"/>
    </row>
    <row r="8" spans="2:13" ht="25.5">
      <c r="B8" s="122" t="s">
        <v>7</v>
      </c>
      <c r="C8" s="122"/>
      <c r="D8" s="122"/>
      <c r="E8" s="122"/>
      <c r="F8" s="122"/>
      <c r="G8" s="103" t="s">
        <v>61</v>
      </c>
      <c r="H8" s="103" t="s">
        <v>57</v>
      </c>
      <c r="I8" s="103" t="s">
        <v>54</v>
      </c>
      <c r="J8" s="103" t="s">
        <v>62</v>
      </c>
      <c r="K8" s="103" t="s">
        <v>29</v>
      </c>
      <c r="L8" s="103" t="s">
        <v>55</v>
      </c>
    </row>
    <row r="9" spans="2:13">
      <c r="B9" s="136">
        <v>1</v>
      </c>
      <c r="C9" s="136"/>
      <c r="D9" s="136"/>
      <c r="E9" s="136"/>
      <c r="F9" s="137"/>
      <c r="G9" s="103">
        <v>2</v>
      </c>
      <c r="H9" s="2">
        <v>3</v>
      </c>
      <c r="I9" s="2">
        <v>4</v>
      </c>
      <c r="J9" s="2">
        <v>5</v>
      </c>
      <c r="K9" s="2" t="s">
        <v>41</v>
      </c>
      <c r="L9" s="2" t="s">
        <v>42</v>
      </c>
    </row>
    <row r="10" spans="2:13">
      <c r="B10" s="120" t="s">
        <v>31</v>
      </c>
      <c r="C10" s="121"/>
      <c r="D10" s="121"/>
      <c r="E10" s="121"/>
      <c r="F10" s="134"/>
      <c r="G10" s="83">
        <f>' Račun prihoda i rashoda'!G11</f>
        <v>608379.83000000007</v>
      </c>
      <c r="H10" s="89">
        <f>' Račun prihoda i rashoda'!H11</f>
        <v>1357726</v>
      </c>
      <c r="I10" s="89">
        <f>' Račun prihoda i rashoda'!I11</f>
        <v>1762401.86</v>
      </c>
      <c r="J10" s="89">
        <f>' Račun prihoda i rashoda'!J11</f>
        <v>624079.21</v>
      </c>
      <c r="K10" s="85"/>
      <c r="L10" s="85"/>
    </row>
    <row r="11" spans="2:13">
      <c r="B11" s="135" t="s">
        <v>30</v>
      </c>
      <c r="C11" s="134"/>
      <c r="D11" s="134"/>
      <c r="E11" s="134"/>
      <c r="F11" s="134"/>
      <c r="G11" s="83">
        <f>' Račun prihoda i rashoda'!G43</f>
        <v>0</v>
      </c>
      <c r="H11" s="89">
        <f>' Račun prihoda i rashoda'!H43</f>
        <v>15000</v>
      </c>
      <c r="I11" s="89">
        <f>' Račun prihoda i rashoda'!I43</f>
        <v>16986.63</v>
      </c>
      <c r="J11" s="89">
        <f>' Račun prihoda i rashoda'!J43</f>
        <v>0</v>
      </c>
      <c r="K11" s="85"/>
      <c r="L11" s="85"/>
    </row>
    <row r="12" spans="2:13">
      <c r="B12" s="131" t="s">
        <v>0</v>
      </c>
      <c r="C12" s="132"/>
      <c r="D12" s="132"/>
      <c r="E12" s="132"/>
      <c r="F12" s="133"/>
      <c r="G12" s="90">
        <f>SUM(G10+G11)</f>
        <v>608379.83000000007</v>
      </c>
      <c r="H12" s="90">
        <f t="shared" ref="H12:J12" si="0">SUM(H10+H11)</f>
        <v>1372726</v>
      </c>
      <c r="I12" s="90">
        <f t="shared" si="0"/>
        <v>1779388.49</v>
      </c>
      <c r="J12" s="90">
        <f t="shared" si="0"/>
        <v>624079.21</v>
      </c>
      <c r="K12" s="86">
        <f>SUM(J12/G12*100)</f>
        <v>102.58052276322177</v>
      </c>
      <c r="L12" s="86">
        <f>SUM(J12/I12*100)</f>
        <v>35.072678816754618</v>
      </c>
    </row>
    <row r="13" spans="2:13">
      <c r="B13" s="141" t="s">
        <v>32</v>
      </c>
      <c r="C13" s="121"/>
      <c r="D13" s="121"/>
      <c r="E13" s="121"/>
      <c r="F13" s="121"/>
      <c r="G13" s="84">
        <f>' Račun prihoda i rashoda'!G52</f>
        <v>560218.21000000008</v>
      </c>
      <c r="H13" s="89">
        <f>' Račun prihoda i rashoda'!H52</f>
        <v>1338980</v>
      </c>
      <c r="I13" s="89">
        <f>' Račun prihoda i rashoda'!I52</f>
        <v>1617349.36</v>
      </c>
      <c r="J13" s="89">
        <f>' Račun prihoda i rashoda'!J52</f>
        <v>623314.00999999989</v>
      </c>
      <c r="K13" s="87"/>
      <c r="L13" s="87"/>
    </row>
    <row r="14" spans="2:13">
      <c r="B14" s="135" t="s">
        <v>33</v>
      </c>
      <c r="C14" s="134"/>
      <c r="D14" s="134"/>
      <c r="E14" s="134"/>
      <c r="F14" s="134"/>
      <c r="G14" s="83">
        <f>' Račun prihoda i rashoda'!G105</f>
        <v>39428.93</v>
      </c>
      <c r="H14" s="89">
        <f>' Račun prihoda i rashoda'!H105</f>
        <v>33746</v>
      </c>
      <c r="I14" s="89">
        <f>' Račun prihoda i rashoda'!I105</f>
        <v>162039.13</v>
      </c>
      <c r="J14" s="89">
        <f>' Račun prihoda i rashoda'!J105</f>
        <v>2046.4099999999999</v>
      </c>
      <c r="K14" s="87"/>
      <c r="L14" s="87"/>
    </row>
    <row r="15" spans="2:13">
      <c r="B15" s="16" t="s">
        <v>1</v>
      </c>
      <c r="C15" s="104"/>
      <c r="D15" s="104"/>
      <c r="E15" s="104"/>
      <c r="F15" s="104"/>
      <c r="G15" s="90">
        <f>SUM(G13+G14)</f>
        <v>599647.14000000013</v>
      </c>
      <c r="H15" s="90">
        <f t="shared" ref="H15:J15" si="1">SUM(H13+H14)</f>
        <v>1372726</v>
      </c>
      <c r="I15" s="90">
        <f t="shared" si="1"/>
        <v>1779388.4900000002</v>
      </c>
      <c r="J15" s="90">
        <f t="shared" si="1"/>
        <v>625360.41999999993</v>
      </c>
      <c r="K15" s="86">
        <f>SUM(J15/G15*100)</f>
        <v>104.28806847973956</v>
      </c>
      <c r="L15" s="86">
        <f>SUM(J15/I15*100)</f>
        <v>35.1446816428491</v>
      </c>
    </row>
    <row r="16" spans="2:13">
      <c r="B16" s="139" t="s">
        <v>2</v>
      </c>
      <c r="C16" s="140"/>
      <c r="D16" s="140"/>
      <c r="E16" s="140"/>
      <c r="F16" s="140"/>
      <c r="G16" s="110">
        <f>SUM(G12-G15)</f>
        <v>8732.6899999999441</v>
      </c>
      <c r="H16" s="110">
        <f t="shared" ref="H16:J16" si="2">SUM(H12-H15)</f>
        <v>0</v>
      </c>
      <c r="I16" s="110">
        <f t="shared" si="2"/>
        <v>-2.3283064365386963E-10</v>
      </c>
      <c r="J16" s="110">
        <f t="shared" si="2"/>
        <v>-1281.2099999999627</v>
      </c>
      <c r="K16" s="88"/>
      <c r="L16" s="88"/>
    </row>
    <row r="17" spans="1:49">
      <c r="B17" s="107"/>
      <c r="C17" s="111"/>
      <c r="D17" s="111"/>
      <c r="E17" s="111"/>
      <c r="F17" s="111"/>
      <c r="G17" s="111"/>
      <c r="H17" s="111"/>
      <c r="I17" s="111"/>
      <c r="J17" s="111"/>
      <c r="K17" s="1"/>
      <c r="L17" s="1"/>
      <c r="M17" s="1"/>
    </row>
    <row r="18" spans="1:49" ht="18" customHeight="1">
      <c r="B18" s="119" t="s">
        <v>86</v>
      </c>
      <c r="C18" s="119"/>
      <c r="D18" s="119"/>
      <c r="E18" s="119"/>
      <c r="F18" s="119"/>
      <c r="G18" s="111"/>
      <c r="H18" s="111"/>
      <c r="I18" s="111"/>
      <c r="J18" s="111"/>
      <c r="K18" s="1"/>
      <c r="L18" s="1"/>
      <c r="M18" s="1"/>
    </row>
    <row r="19" spans="1:49" ht="25.5">
      <c r="B19" s="122" t="s">
        <v>7</v>
      </c>
      <c r="C19" s="122"/>
      <c r="D19" s="122"/>
      <c r="E19" s="122"/>
      <c r="F19" s="122"/>
      <c r="G19" s="103" t="s">
        <v>61</v>
      </c>
      <c r="H19" s="2" t="s">
        <v>57</v>
      </c>
      <c r="I19" s="2" t="s">
        <v>54</v>
      </c>
      <c r="J19" s="2" t="s">
        <v>62</v>
      </c>
      <c r="K19" s="2" t="s">
        <v>29</v>
      </c>
      <c r="L19" s="2" t="s">
        <v>55</v>
      </c>
    </row>
    <row r="20" spans="1:49">
      <c r="B20" s="123">
        <v>1</v>
      </c>
      <c r="C20" s="124"/>
      <c r="D20" s="124"/>
      <c r="E20" s="124"/>
      <c r="F20" s="124"/>
      <c r="G20" s="112">
        <v>2</v>
      </c>
      <c r="H20" s="2">
        <v>3</v>
      </c>
      <c r="I20" s="2">
        <v>4</v>
      </c>
      <c r="J20" s="2">
        <v>5</v>
      </c>
      <c r="K20" s="2" t="s">
        <v>41</v>
      </c>
      <c r="L20" s="2" t="s">
        <v>42</v>
      </c>
    </row>
    <row r="21" spans="1:49" ht="15.75" customHeight="1">
      <c r="B21" s="120" t="s">
        <v>34</v>
      </c>
      <c r="C21" s="125"/>
      <c r="D21" s="125"/>
      <c r="E21" s="125"/>
      <c r="F21" s="125"/>
      <c r="G21" s="92">
        <f>'Račun financiranja'!G9</f>
        <v>0</v>
      </c>
      <c r="H21" s="89">
        <f>'Račun financiranja'!H9</f>
        <v>0</v>
      </c>
      <c r="I21" s="89">
        <f>'Račun financiranja'!I9</f>
        <v>0</v>
      </c>
      <c r="J21" s="89">
        <f>'Račun financiranja'!J9</f>
        <v>0</v>
      </c>
      <c r="K21" s="85"/>
      <c r="L21" s="85"/>
    </row>
    <row r="22" spans="1:49">
      <c r="B22" s="120" t="s">
        <v>35</v>
      </c>
      <c r="C22" s="121"/>
      <c r="D22" s="121"/>
      <c r="E22" s="121"/>
      <c r="F22" s="121"/>
      <c r="G22" s="84">
        <f>'Račun financiranja'!G13</f>
        <v>0</v>
      </c>
      <c r="H22" s="89">
        <f>'Račun financiranja'!H13</f>
        <v>0</v>
      </c>
      <c r="I22" s="89">
        <f>'Račun financiranja'!I13</f>
        <v>0</v>
      </c>
      <c r="J22" s="89">
        <f>'Račun financiranja'!J13</f>
        <v>0</v>
      </c>
      <c r="K22" s="85"/>
      <c r="L22" s="85"/>
    </row>
    <row r="23" spans="1:49" ht="15" customHeight="1">
      <c r="B23" s="126" t="s">
        <v>56</v>
      </c>
      <c r="C23" s="127"/>
      <c r="D23" s="127"/>
      <c r="E23" s="127"/>
      <c r="F23" s="128"/>
      <c r="G23" s="93">
        <f>SUM(G21-G22)</f>
        <v>0</v>
      </c>
      <c r="H23" s="93">
        <f t="shared" ref="H23:J23" si="3">SUM(H21-H22)</f>
        <v>0</v>
      </c>
      <c r="I23" s="93">
        <f t="shared" si="3"/>
        <v>0</v>
      </c>
      <c r="J23" s="93">
        <f t="shared" si="3"/>
        <v>0</v>
      </c>
      <c r="K23" s="94">
        <v>0</v>
      </c>
      <c r="L23" s="94" t="e">
        <f>SUM(J23/I23*100)</f>
        <v>#DIV/0!</v>
      </c>
    </row>
    <row r="24" spans="1:49" s="29" customFormat="1" ht="15" customHeight="1">
      <c r="A24"/>
      <c r="B24" s="120" t="s">
        <v>17</v>
      </c>
      <c r="C24" s="121"/>
      <c r="D24" s="121"/>
      <c r="E24" s="121"/>
      <c r="F24" s="121"/>
      <c r="G24" s="84">
        <v>13452.06</v>
      </c>
      <c r="H24" s="89">
        <v>16986.63</v>
      </c>
      <c r="I24" s="89">
        <v>16986.63</v>
      </c>
      <c r="J24" s="89">
        <v>12211.67</v>
      </c>
      <c r="K24" s="85"/>
      <c r="L24" s="85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>
      <c r="A25"/>
      <c r="B25" s="120" t="s">
        <v>85</v>
      </c>
      <c r="C25" s="121"/>
      <c r="D25" s="121"/>
      <c r="E25" s="121"/>
      <c r="F25" s="121"/>
      <c r="G25" s="84"/>
      <c r="H25" s="89">
        <v>0</v>
      </c>
      <c r="I25" s="89">
        <v>0</v>
      </c>
      <c r="J25" s="89"/>
      <c r="K25" s="85"/>
      <c r="L25" s="8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9" customFormat="1">
      <c r="A26" s="38"/>
      <c r="B26" s="126" t="s">
        <v>87</v>
      </c>
      <c r="C26" s="127"/>
      <c r="D26" s="127"/>
      <c r="E26" s="127"/>
      <c r="F26" s="128"/>
      <c r="G26" s="93">
        <f>SUM(G24-G25)</f>
        <v>13452.06</v>
      </c>
      <c r="H26" s="93">
        <f t="shared" ref="H26:I26" si="4">SUM(H24-H25)</f>
        <v>16986.63</v>
      </c>
      <c r="I26" s="93">
        <f t="shared" si="4"/>
        <v>16986.63</v>
      </c>
      <c r="J26" s="93">
        <f>SUM(J24-J25)</f>
        <v>12211.67</v>
      </c>
      <c r="K26" s="94">
        <f>SUM(J26/G26*100)</f>
        <v>90.779181775876708</v>
      </c>
      <c r="L26" s="94">
        <f>SUM(J26/I26*100)</f>
        <v>71.88989222700441</v>
      </c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</row>
    <row r="27" spans="1:49">
      <c r="B27" s="138" t="s">
        <v>88</v>
      </c>
      <c r="C27" s="138"/>
      <c r="D27" s="138"/>
      <c r="E27" s="138"/>
      <c r="F27" s="138"/>
      <c r="G27" s="86">
        <v>13452.06</v>
      </c>
      <c r="H27" s="86">
        <f t="shared" ref="H27:J27" si="5">SUM(H16+H26)</f>
        <v>16986.63</v>
      </c>
      <c r="I27" s="86">
        <f t="shared" si="5"/>
        <v>16986.629999999768</v>
      </c>
      <c r="J27" s="86">
        <f t="shared" si="5"/>
        <v>10930.460000000037</v>
      </c>
      <c r="K27" s="86"/>
      <c r="L27" s="86"/>
    </row>
    <row r="28" spans="1:49"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</row>
    <row r="29" spans="1:49"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</row>
    <row r="30" spans="1:49">
      <c r="B30" s="118" t="s">
        <v>89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</row>
    <row r="31" spans="1:49" ht="15" customHeight="1">
      <c r="B31" s="118" t="s">
        <v>90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</row>
    <row r="32" spans="1:49" ht="15" customHeight="1">
      <c r="B32" s="118" t="s">
        <v>63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</row>
    <row r="33" spans="2:12" ht="36.75" customHeight="1"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</row>
    <row r="34" spans="2:12" ht="15" customHeight="1">
      <c r="B34" s="130" t="s">
        <v>91</v>
      </c>
      <c r="C34" s="130"/>
      <c r="D34" s="130"/>
      <c r="E34" s="130"/>
      <c r="F34" s="130"/>
      <c r="G34" s="130"/>
      <c r="H34" s="130"/>
      <c r="I34" s="130"/>
      <c r="J34" s="130"/>
      <c r="K34" s="130"/>
      <c r="L34" s="130"/>
    </row>
    <row r="35" spans="2:12"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22"/>
  <sheetViews>
    <sheetView topLeftCell="B10" zoomScale="90" zoomScaleNormal="90" workbookViewId="0">
      <selection activeCell="H21" sqref="H21"/>
    </sheetView>
  </sheetViews>
  <sheetFormatPr defaultRowHeight="15"/>
  <cols>
    <col min="2" max="2" width="5.85546875" customWidth="1"/>
    <col min="3" max="3" width="7" customWidth="1"/>
    <col min="4" max="4" width="7.42578125" customWidth="1"/>
    <col min="5" max="5" width="7.5703125" customWidth="1"/>
    <col min="6" max="6" width="45.5703125" customWidth="1"/>
    <col min="7" max="10" width="25.28515625" customWidth="1"/>
    <col min="11" max="12" width="15.7109375" customWidth="1"/>
  </cols>
  <sheetData>
    <row r="1" spans="2:12" ht="18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>
      <c r="B2" s="142" t="s">
        <v>11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2" ht="18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>
      <c r="B4" s="142" t="s">
        <v>60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2:12" ht="18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>
      <c r="B6" s="142" t="s">
        <v>43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</row>
    <row r="7" spans="2:12" ht="18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>
      <c r="B8" s="146" t="s">
        <v>7</v>
      </c>
      <c r="C8" s="147"/>
      <c r="D8" s="147"/>
      <c r="E8" s="147"/>
      <c r="F8" s="148"/>
      <c r="G8" s="28" t="s">
        <v>27</v>
      </c>
      <c r="H8" s="28" t="s">
        <v>57</v>
      </c>
      <c r="I8" s="28" t="s">
        <v>54</v>
      </c>
      <c r="J8" s="28" t="s">
        <v>28</v>
      </c>
      <c r="K8" s="28" t="s">
        <v>29</v>
      </c>
      <c r="L8" s="28" t="s">
        <v>55</v>
      </c>
    </row>
    <row r="9" spans="2:12">
      <c r="B9" s="143">
        <v>1</v>
      </c>
      <c r="C9" s="144"/>
      <c r="D9" s="144"/>
      <c r="E9" s="144"/>
      <c r="F9" s="145"/>
      <c r="G9" s="30">
        <v>2</v>
      </c>
      <c r="H9" s="30">
        <v>3</v>
      </c>
      <c r="I9" s="30">
        <v>4</v>
      </c>
      <c r="J9" s="30">
        <v>5</v>
      </c>
      <c r="K9" s="30" t="s">
        <v>41</v>
      </c>
      <c r="L9" s="30" t="s">
        <v>42</v>
      </c>
    </row>
    <row r="10" spans="2:12">
      <c r="B10" s="7"/>
      <c r="C10" s="7"/>
      <c r="D10" s="7"/>
      <c r="E10" s="7"/>
      <c r="F10" s="81" t="s">
        <v>53</v>
      </c>
      <c r="G10" s="82">
        <f>SUM(G11+G43)</f>
        <v>608379.83000000007</v>
      </c>
      <c r="H10" s="82">
        <f>SUM(H11+H43)</f>
        <v>1372726</v>
      </c>
      <c r="I10" s="82">
        <f>SUM(I11+I43)</f>
        <v>1779388.49</v>
      </c>
      <c r="J10" s="82">
        <f>SUM(J11+J43)</f>
        <v>624079.21</v>
      </c>
      <c r="K10" s="25"/>
      <c r="L10" s="25"/>
    </row>
    <row r="11" spans="2:12">
      <c r="B11" s="71">
        <v>6</v>
      </c>
      <c r="C11" s="71"/>
      <c r="D11" s="71"/>
      <c r="E11" s="71"/>
      <c r="F11" s="71" t="s">
        <v>3</v>
      </c>
      <c r="G11" s="72">
        <f>SUM(G12+G23+G26+G29+G36+G40)</f>
        <v>608379.83000000007</v>
      </c>
      <c r="H11" s="72">
        <f>SUM(H16+H19+H21+H29+H36+H40+H26)</f>
        <v>1357726</v>
      </c>
      <c r="I11" s="72">
        <f>SUM(I16+I19+I21+I29+I36+I40+I26)</f>
        <v>1762401.86</v>
      </c>
      <c r="J11" s="72">
        <f>SUM(J12+J23+J26+J29+J36+J40)</f>
        <v>624079.21</v>
      </c>
      <c r="K11" s="73">
        <f>SUM(J11/G11*100)</f>
        <v>102.58052276322177</v>
      </c>
      <c r="L11" s="73">
        <f>SUM(J11/I11*100)</f>
        <v>35.410721252870218</v>
      </c>
    </row>
    <row r="12" spans="2:12" ht="26.25">
      <c r="B12" s="7"/>
      <c r="C12" s="70">
        <v>63</v>
      </c>
      <c r="D12" s="70"/>
      <c r="E12" s="70"/>
      <c r="F12" s="70" t="s">
        <v>15</v>
      </c>
      <c r="G12" s="60">
        <f>G13+G16+G19+G21</f>
        <v>521587.29000000004</v>
      </c>
      <c r="H12" s="69"/>
      <c r="I12" s="69"/>
      <c r="J12" s="60">
        <f t="shared" ref="J12" si="0">J13+J16+J19+J21</f>
        <v>589373.24999999988</v>
      </c>
      <c r="K12" s="74">
        <f t="shared" ref="K12:K46" si="1">SUM(J12/G12*100)</f>
        <v>112.99609121993748</v>
      </c>
      <c r="L12" s="74" t="e">
        <f t="shared" ref="L12:L36" si="2">SUM(J12/I12*100)</f>
        <v>#DIV/0!</v>
      </c>
    </row>
    <row r="13" spans="2:12" ht="24">
      <c r="B13" s="8"/>
      <c r="C13" s="8"/>
      <c r="D13" s="8">
        <v>633</v>
      </c>
      <c r="E13" s="8"/>
      <c r="F13" s="40" t="s">
        <v>93</v>
      </c>
      <c r="G13" s="53">
        <f>SUM(G14:G15)</f>
        <v>0</v>
      </c>
      <c r="H13" s="53">
        <f t="shared" ref="H13:J13" si="3">SUM(H14:H15)</f>
        <v>0</v>
      </c>
      <c r="I13" s="53">
        <f t="shared" si="3"/>
        <v>0</v>
      </c>
      <c r="J13" s="53">
        <f t="shared" si="3"/>
        <v>0</v>
      </c>
      <c r="K13" s="75"/>
      <c r="L13" s="75"/>
    </row>
    <row r="14" spans="2:12" ht="24">
      <c r="B14" s="8"/>
      <c r="C14" s="8"/>
      <c r="D14" s="8"/>
      <c r="E14" s="9">
        <v>6331</v>
      </c>
      <c r="F14" s="42" t="s">
        <v>94</v>
      </c>
      <c r="G14" s="53">
        <v>0</v>
      </c>
      <c r="H14" s="53"/>
      <c r="I14" s="53"/>
      <c r="J14" s="54"/>
      <c r="K14" s="75"/>
      <c r="L14" s="75"/>
    </row>
    <row r="15" spans="2:12" ht="24">
      <c r="B15" s="8"/>
      <c r="C15" s="8"/>
      <c r="D15" s="9"/>
      <c r="E15" s="9">
        <v>6332</v>
      </c>
      <c r="F15" s="42" t="s">
        <v>95</v>
      </c>
      <c r="G15" s="53">
        <v>0</v>
      </c>
      <c r="H15" s="53"/>
      <c r="I15" s="53"/>
      <c r="J15" s="54">
        <v>0</v>
      </c>
      <c r="K15" s="75"/>
      <c r="L15" s="75"/>
    </row>
    <row r="16" spans="2:12" ht="24">
      <c r="B16" s="8"/>
      <c r="C16" s="8"/>
      <c r="D16" s="8">
        <v>636</v>
      </c>
      <c r="E16" s="9"/>
      <c r="F16" s="43" t="s">
        <v>96</v>
      </c>
      <c r="G16" s="53">
        <f>SUM(G17:G18)</f>
        <v>509444.95</v>
      </c>
      <c r="H16" s="53">
        <f t="shared" ref="H16:J16" si="4">SUM(H17:H18)</f>
        <v>1214572</v>
      </c>
      <c r="I16" s="53">
        <f t="shared" si="4"/>
        <v>1481004.36</v>
      </c>
      <c r="J16" s="53">
        <f t="shared" si="4"/>
        <v>573038.81999999995</v>
      </c>
      <c r="K16" s="75">
        <f t="shared" si="1"/>
        <v>112.48297190893734</v>
      </c>
      <c r="L16" s="75"/>
    </row>
    <row r="17" spans="2:12" ht="25.5">
      <c r="B17" s="8"/>
      <c r="C17" s="8"/>
      <c r="D17" s="8"/>
      <c r="E17" s="44" t="s">
        <v>97</v>
      </c>
      <c r="F17" s="45" t="s">
        <v>99</v>
      </c>
      <c r="G17" s="59">
        <v>509444.95</v>
      </c>
      <c r="H17" s="53">
        <v>1199079</v>
      </c>
      <c r="I17" s="53">
        <v>1465511.36</v>
      </c>
      <c r="J17" s="59">
        <v>573038.81999999995</v>
      </c>
      <c r="K17" s="75">
        <f t="shared" si="1"/>
        <v>112.48297190893734</v>
      </c>
      <c r="L17" s="75"/>
    </row>
    <row r="18" spans="2:12" ht="25.5">
      <c r="B18" s="8"/>
      <c r="C18" s="15"/>
      <c r="D18" s="9"/>
      <c r="E18" s="46" t="s">
        <v>98</v>
      </c>
      <c r="F18" s="47" t="s">
        <v>100</v>
      </c>
      <c r="G18" s="58">
        <v>0</v>
      </c>
      <c r="H18" s="53">
        <v>15493</v>
      </c>
      <c r="I18" s="53">
        <v>15493</v>
      </c>
      <c r="J18" s="58"/>
      <c r="K18" s="75"/>
      <c r="L18" s="75"/>
    </row>
    <row r="19" spans="2:12">
      <c r="B19" s="8"/>
      <c r="C19" s="15"/>
      <c r="D19" s="8">
        <v>638</v>
      </c>
      <c r="E19" s="9"/>
      <c r="F19" s="48" t="s">
        <v>101</v>
      </c>
      <c r="G19" s="53">
        <f>G20</f>
        <v>0</v>
      </c>
      <c r="H19" s="53">
        <f t="shared" ref="H19:J19" si="5">H20</f>
        <v>12450</v>
      </c>
      <c r="I19" s="53">
        <f t="shared" si="5"/>
        <v>30000</v>
      </c>
      <c r="J19" s="53">
        <f t="shared" si="5"/>
        <v>2919.2</v>
      </c>
      <c r="K19" s="75" t="e">
        <f t="shared" si="1"/>
        <v>#DIV/0!</v>
      </c>
      <c r="L19" s="75"/>
    </row>
    <row r="20" spans="2:12">
      <c r="B20" s="8"/>
      <c r="C20" s="8"/>
      <c r="D20" s="9"/>
      <c r="E20" s="9">
        <v>6381</v>
      </c>
      <c r="F20" s="48" t="s">
        <v>102</v>
      </c>
      <c r="G20" s="55"/>
      <c r="H20" s="53">
        <v>12450</v>
      </c>
      <c r="I20" s="53">
        <v>30000</v>
      </c>
      <c r="J20" s="55">
        <v>2919.2</v>
      </c>
      <c r="K20" s="75" t="e">
        <f t="shared" si="1"/>
        <v>#DIV/0!</v>
      </c>
      <c r="L20" s="75"/>
    </row>
    <row r="21" spans="2:12" ht="24">
      <c r="B21" s="8"/>
      <c r="C21" s="8"/>
      <c r="D21" s="9">
        <v>639</v>
      </c>
      <c r="E21" s="9"/>
      <c r="F21" s="49" t="s">
        <v>103</v>
      </c>
      <c r="G21" s="53">
        <f>G22</f>
        <v>12142.34</v>
      </c>
      <c r="H21" s="53">
        <f t="shared" ref="H21:J21" si="6">H22</f>
        <v>28537</v>
      </c>
      <c r="I21" s="53">
        <f t="shared" si="6"/>
        <v>28537</v>
      </c>
      <c r="J21" s="53">
        <f t="shared" si="6"/>
        <v>13415.23</v>
      </c>
      <c r="K21" s="75"/>
      <c r="L21" s="75"/>
    </row>
    <row r="22" spans="2:12" ht="24">
      <c r="B22" s="8"/>
      <c r="C22" s="8"/>
      <c r="D22" s="9"/>
      <c r="E22" s="9">
        <v>6393</v>
      </c>
      <c r="F22" s="49" t="s">
        <v>190</v>
      </c>
      <c r="G22" s="53">
        <v>12142.34</v>
      </c>
      <c r="H22" s="117">
        <v>28537</v>
      </c>
      <c r="I22" s="117">
        <v>28537</v>
      </c>
      <c r="J22" s="54">
        <v>13415.23</v>
      </c>
      <c r="K22" s="75"/>
      <c r="L22" s="75"/>
    </row>
    <row r="23" spans="2:12">
      <c r="B23" s="8"/>
      <c r="C23" s="67">
        <v>64</v>
      </c>
      <c r="D23" s="67"/>
      <c r="E23" s="67"/>
      <c r="F23" s="68" t="s">
        <v>104</v>
      </c>
      <c r="G23" s="60">
        <f>G24</f>
        <v>0</v>
      </c>
      <c r="H23" s="60">
        <f t="shared" ref="H23:J23" si="7">H24</f>
        <v>0</v>
      </c>
      <c r="I23" s="60">
        <f t="shared" si="7"/>
        <v>0</v>
      </c>
      <c r="J23" s="60">
        <f t="shared" si="7"/>
        <v>0</v>
      </c>
      <c r="K23" s="74" t="e">
        <f t="shared" si="1"/>
        <v>#DIV/0!</v>
      </c>
      <c r="L23" s="74" t="e">
        <f t="shared" si="2"/>
        <v>#DIV/0!</v>
      </c>
    </row>
    <row r="24" spans="2:12">
      <c r="B24" s="8"/>
      <c r="C24" s="8"/>
      <c r="D24" s="9">
        <v>641</v>
      </c>
      <c r="E24" s="9"/>
      <c r="F24" s="49" t="s">
        <v>105</v>
      </c>
      <c r="G24" s="53">
        <f>G25</f>
        <v>0</v>
      </c>
      <c r="H24" s="53">
        <f t="shared" ref="H24:J24" si="8">H25</f>
        <v>0</v>
      </c>
      <c r="I24" s="53">
        <f t="shared" si="8"/>
        <v>0</v>
      </c>
      <c r="J24" s="53">
        <f t="shared" si="8"/>
        <v>0</v>
      </c>
      <c r="K24" s="75" t="e">
        <f t="shared" si="1"/>
        <v>#DIV/0!</v>
      </c>
      <c r="L24" s="75"/>
    </row>
    <row r="25" spans="2:12">
      <c r="B25" s="8"/>
      <c r="C25" s="8"/>
      <c r="D25" s="9"/>
      <c r="E25" s="9">
        <v>6413</v>
      </c>
      <c r="F25" s="49" t="s">
        <v>106</v>
      </c>
      <c r="G25" s="53">
        <v>0</v>
      </c>
      <c r="H25" s="53">
        <v>0</v>
      </c>
      <c r="I25" s="53">
        <v>0</v>
      </c>
      <c r="J25" s="54">
        <v>0</v>
      </c>
      <c r="K25" s="75" t="e">
        <f t="shared" si="1"/>
        <v>#DIV/0!</v>
      </c>
      <c r="L25" s="75"/>
    </row>
    <row r="26" spans="2:12" ht="26.25">
      <c r="B26" s="8"/>
      <c r="C26" s="67">
        <v>65</v>
      </c>
      <c r="D26" s="67"/>
      <c r="E26" s="67"/>
      <c r="F26" s="68" t="s">
        <v>107</v>
      </c>
      <c r="G26" s="60">
        <f>G27</f>
        <v>34.380000000000003</v>
      </c>
      <c r="H26" s="60">
        <f t="shared" ref="H26:J26" si="9">H27</f>
        <v>1000</v>
      </c>
      <c r="I26" s="60">
        <f t="shared" si="9"/>
        <v>1000</v>
      </c>
      <c r="J26" s="60">
        <f t="shared" si="9"/>
        <v>0</v>
      </c>
      <c r="K26" s="74">
        <f t="shared" si="1"/>
        <v>0</v>
      </c>
      <c r="L26" s="74">
        <f t="shared" si="2"/>
        <v>0</v>
      </c>
    </row>
    <row r="27" spans="2:12">
      <c r="B27" s="8"/>
      <c r="C27" s="8"/>
      <c r="D27" s="9">
        <v>652</v>
      </c>
      <c r="E27" s="9"/>
      <c r="F27" s="50" t="s">
        <v>108</v>
      </c>
      <c r="G27" s="53">
        <f>G28</f>
        <v>34.380000000000003</v>
      </c>
      <c r="H27" s="53">
        <f t="shared" ref="H27:J27" si="10">H28</f>
        <v>1000</v>
      </c>
      <c r="I27" s="53">
        <f t="shared" si="10"/>
        <v>1000</v>
      </c>
      <c r="J27" s="53">
        <f t="shared" si="10"/>
        <v>0</v>
      </c>
      <c r="K27" s="75">
        <f t="shared" si="1"/>
        <v>0</v>
      </c>
      <c r="L27" s="75"/>
    </row>
    <row r="28" spans="2:12">
      <c r="B28" s="8"/>
      <c r="C28" s="8"/>
      <c r="D28" s="9"/>
      <c r="E28" s="9">
        <v>6526</v>
      </c>
      <c r="F28" s="49" t="s">
        <v>109</v>
      </c>
      <c r="G28" s="53">
        <v>34.380000000000003</v>
      </c>
      <c r="H28" s="53">
        <v>1000</v>
      </c>
      <c r="I28" s="53">
        <v>1000</v>
      </c>
      <c r="J28" s="54">
        <v>0</v>
      </c>
      <c r="K28" s="75">
        <f t="shared" si="1"/>
        <v>0</v>
      </c>
      <c r="L28" s="75"/>
    </row>
    <row r="29" spans="2:12" ht="38.25">
      <c r="B29" s="8"/>
      <c r="C29" s="62">
        <v>66</v>
      </c>
      <c r="D29" s="62"/>
      <c r="E29" s="62"/>
      <c r="F29" s="66" t="s">
        <v>111</v>
      </c>
      <c r="G29" s="60">
        <f>SUM(G30+G33)</f>
        <v>5169.5600000000004</v>
      </c>
      <c r="H29" s="60">
        <f t="shared" ref="H29:J29" si="11">SUM(H30+H33)</f>
        <v>5981</v>
      </c>
      <c r="I29" s="60">
        <f t="shared" si="11"/>
        <v>9481</v>
      </c>
      <c r="J29" s="60">
        <f t="shared" si="11"/>
        <v>5606.9</v>
      </c>
      <c r="K29" s="74">
        <f t="shared" si="1"/>
        <v>108.45990761302701</v>
      </c>
      <c r="L29" s="74">
        <f t="shared" si="2"/>
        <v>59.138276553106209</v>
      </c>
    </row>
    <row r="30" spans="2:12">
      <c r="B30" s="8"/>
      <c r="C30" s="8"/>
      <c r="D30" s="9">
        <v>661</v>
      </c>
      <c r="E30" s="9"/>
      <c r="F30" s="40" t="s">
        <v>112</v>
      </c>
      <c r="G30" s="53">
        <f>SUM(G31:G32)</f>
        <v>4373.22</v>
      </c>
      <c r="H30" s="53">
        <f t="shared" ref="H30:J30" si="12">SUM(H31:H32)</f>
        <v>4981</v>
      </c>
      <c r="I30" s="53">
        <f t="shared" si="12"/>
        <v>6981</v>
      </c>
      <c r="J30" s="53">
        <f t="shared" si="12"/>
        <v>4491.83</v>
      </c>
      <c r="K30" s="75">
        <f t="shared" si="1"/>
        <v>102.71218918782957</v>
      </c>
      <c r="L30" s="75"/>
    </row>
    <row r="31" spans="2:12">
      <c r="B31" s="8"/>
      <c r="C31" s="8"/>
      <c r="D31" s="9"/>
      <c r="E31" s="9">
        <v>6614</v>
      </c>
      <c r="F31" s="40" t="s">
        <v>36</v>
      </c>
      <c r="G31" s="53"/>
      <c r="H31" s="53"/>
      <c r="I31" s="53"/>
      <c r="J31" s="54"/>
      <c r="K31" s="75" t="e">
        <f t="shared" si="1"/>
        <v>#DIV/0!</v>
      </c>
      <c r="L31" s="75"/>
    </row>
    <row r="32" spans="2:12">
      <c r="B32" s="8"/>
      <c r="C32" s="8"/>
      <c r="D32" s="9"/>
      <c r="E32" s="9">
        <v>6615</v>
      </c>
      <c r="F32" s="40" t="s">
        <v>110</v>
      </c>
      <c r="G32" s="53">
        <v>4373.22</v>
      </c>
      <c r="H32" s="53">
        <v>4981</v>
      </c>
      <c r="I32" s="53">
        <v>6981</v>
      </c>
      <c r="J32" s="54">
        <v>4491.83</v>
      </c>
      <c r="K32" s="75">
        <f t="shared" si="1"/>
        <v>102.71218918782957</v>
      </c>
      <c r="L32" s="75"/>
    </row>
    <row r="33" spans="2:12" ht="24">
      <c r="B33" s="8"/>
      <c r="C33" s="8"/>
      <c r="D33" s="9">
        <v>663</v>
      </c>
      <c r="E33" s="9"/>
      <c r="F33" s="51" t="s">
        <v>114</v>
      </c>
      <c r="G33" s="79">
        <f>G34+G35</f>
        <v>796.34</v>
      </c>
      <c r="H33" s="79">
        <f>H34+H35</f>
        <v>1000</v>
      </c>
      <c r="I33" s="79">
        <f>I34+I35</f>
        <v>2500</v>
      </c>
      <c r="J33" s="79">
        <f t="shared" ref="J33" si="13">J34</f>
        <v>1115.07</v>
      </c>
      <c r="K33" s="75">
        <f t="shared" si="1"/>
        <v>140.02436145365044</v>
      </c>
      <c r="L33" s="75"/>
    </row>
    <row r="34" spans="2:12">
      <c r="B34" s="8"/>
      <c r="C34" s="8"/>
      <c r="D34" s="9"/>
      <c r="E34" s="9">
        <v>6631</v>
      </c>
      <c r="F34" s="40" t="s">
        <v>113</v>
      </c>
      <c r="G34" s="53">
        <v>796.34</v>
      </c>
      <c r="H34" s="53">
        <v>1000</v>
      </c>
      <c r="I34" s="53">
        <v>2500</v>
      </c>
      <c r="J34" s="57">
        <v>1115.07</v>
      </c>
      <c r="K34" s="75">
        <f t="shared" si="1"/>
        <v>140.02436145365044</v>
      </c>
      <c r="L34" s="75"/>
    </row>
    <row r="35" spans="2:12">
      <c r="B35" s="8"/>
      <c r="C35" s="8"/>
      <c r="D35" s="9"/>
      <c r="E35" s="9">
        <v>6632</v>
      </c>
      <c r="F35" s="105" t="s">
        <v>179</v>
      </c>
      <c r="G35" s="53">
        <v>0</v>
      </c>
      <c r="H35" s="53"/>
      <c r="I35" s="53"/>
      <c r="J35" s="57">
        <v>0</v>
      </c>
      <c r="K35" s="75"/>
      <c r="L35" s="75"/>
    </row>
    <row r="36" spans="2:12" ht="25.5">
      <c r="B36" s="8"/>
      <c r="C36" s="62">
        <v>67</v>
      </c>
      <c r="D36" s="62"/>
      <c r="E36" s="62"/>
      <c r="F36" s="65" t="s">
        <v>115</v>
      </c>
      <c r="G36" s="61">
        <f>G37</f>
        <v>81588.600000000006</v>
      </c>
      <c r="H36" s="61">
        <f t="shared" ref="H36:J36" si="14">H37</f>
        <v>95186</v>
      </c>
      <c r="I36" s="61">
        <f t="shared" si="14"/>
        <v>212379.5</v>
      </c>
      <c r="J36" s="61">
        <f t="shared" si="14"/>
        <v>29099.06</v>
      </c>
      <c r="K36" s="76">
        <f t="shared" si="1"/>
        <v>35.665595438578428</v>
      </c>
      <c r="L36" s="76">
        <f t="shared" si="2"/>
        <v>13.701444819297532</v>
      </c>
    </row>
    <row r="37" spans="2:12" ht="24">
      <c r="B37" s="8"/>
      <c r="C37" s="8"/>
      <c r="D37" s="9">
        <v>671</v>
      </c>
      <c r="E37" s="9"/>
      <c r="F37" s="52" t="s">
        <v>116</v>
      </c>
      <c r="G37" s="53">
        <f>G38+G39</f>
        <v>81588.600000000006</v>
      </c>
      <c r="H37" s="53">
        <f>H38+H39</f>
        <v>95186</v>
      </c>
      <c r="I37" s="53">
        <v>212379.5</v>
      </c>
      <c r="J37" s="53">
        <f t="shared" ref="J37" si="15">J38</f>
        <v>29099.06</v>
      </c>
      <c r="K37" s="75">
        <f t="shared" si="1"/>
        <v>35.665595438578428</v>
      </c>
      <c r="L37" s="75"/>
    </row>
    <row r="38" spans="2:12" ht="24">
      <c r="B38" s="8"/>
      <c r="C38" s="8"/>
      <c r="D38" s="9"/>
      <c r="E38" s="9">
        <v>6711</v>
      </c>
      <c r="F38" s="49" t="s">
        <v>117</v>
      </c>
      <c r="G38" s="53">
        <v>42262.83</v>
      </c>
      <c r="H38" s="53">
        <f>73927+7987</f>
        <v>81914</v>
      </c>
      <c r="I38" s="53">
        <v>88073</v>
      </c>
      <c r="J38" s="56">
        <v>29099.06</v>
      </c>
      <c r="K38" s="75">
        <f t="shared" si="1"/>
        <v>68.85260641561392</v>
      </c>
      <c r="L38" s="75"/>
    </row>
    <row r="39" spans="2:12" ht="24">
      <c r="B39" s="8"/>
      <c r="C39" s="8"/>
      <c r="D39" s="9"/>
      <c r="E39" s="9">
        <v>6712</v>
      </c>
      <c r="F39" s="49" t="s">
        <v>191</v>
      </c>
      <c r="G39" s="53">
        <v>39325.769999999997</v>
      </c>
      <c r="H39" s="53">
        <v>13272</v>
      </c>
      <c r="I39" s="53">
        <v>130942.5</v>
      </c>
      <c r="J39" s="115"/>
      <c r="K39" s="75"/>
      <c r="L39" s="75"/>
    </row>
    <row r="40" spans="2:12">
      <c r="B40" s="62"/>
      <c r="C40" s="62">
        <v>68</v>
      </c>
      <c r="D40" s="62"/>
      <c r="E40" s="62"/>
      <c r="F40" s="63" t="s">
        <v>118</v>
      </c>
      <c r="G40" s="60">
        <f>G41</f>
        <v>0</v>
      </c>
      <c r="H40" s="60">
        <f t="shared" ref="H40:J40" si="16">H41</f>
        <v>0</v>
      </c>
      <c r="I40" s="60">
        <f t="shared" si="16"/>
        <v>0</v>
      </c>
      <c r="J40" s="60">
        <f t="shared" si="16"/>
        <v>0</v>
      </c>
      <c r="K40" s="74" t="e">
        <f t="shared" si="1"/>
        <v>#DIV/0!</v>
      </c>
      <c r="L40" s="76" t="e">
        <f t="shared" ref="L40" si="17">SUM(J40/I40*100)</f>
        <v>#DIV/0!</v>
      </c>
    </row>
    <row r="41" spans="2:12">
      <c r="B41" s="8"/>
      <c r="C41" s="8"/>
      <c r="D41" s="9">
        <v>683</v>
      </c>
      <c r="E41" s="9"/>
      <c r="F41" s="41" t="s">
        <v>119</v>
      </c>
      <c r="G41" s="53">
        <f>G42</f>
        <v>0</v>
      </c>
      <c r="H41" s="53"/>
      <c r="I41" s="53"/>
      <c r="J41" s="53">
        <f t="shared" ref="J41" si="18">J42</f>
        <v>0</v>
      </c>
      <c r="K41" s="75" t="e">
        <f t="shared" si="1"/>
        <v>#DIV/0!</v>
      </c>
      <c r="L41" s="75"/>
    </row>
    <row r="42" spans="2:12">
      <c r="B42" s="8"/>
      <c r="C42" s="8"/>
      <c r="D42" s="9"/>
      <c r="E42" s="9">
        <v>6831</v>
      </c>
      <c r="F42" s="49"/>
      <c r="G42" s="53"/>
      <c r="H42" s="53"/>
      <c r="I42" s="53"/>
      <c r="J42" s="54"/>
      <c r="K42" s="75" t="e">
        <f t="shared" si="1"/>
        <v>#DIV/0!</v>
      </c>
      <c r="L42" s="75"/>
    </row>
    <row r="43" spans="2:12">
      <c r="B43" s="15">
        <v>9</v>
      </c>
      <c r="C43" s="15"/>
      <c r="D43" s="15"/>
      <c r="E43" s="15"/>
      <c r="F43" s="7" t="s">
        <v>197</v>
      </c>
      <c r="G43" s="64">
        <f>G44</f>
        <v>0</v>
      </c>
      <c r="H43" s="64">
        <f t="shared" ref="H43:J43" si="19">H44</f>
        <v>15000</v>
      </c>
      <c r="I43" s="64">
        <f t="shared" si="19"/>
        <v>16986.63</v>
      </c>
      <c r="J43" s="64">
        <f t="shared" si="19"/>
        <v>0</v>
      </c>
      <c r="K43" s="73" t="e">
        <f t="shared" si="1"/>
        <v>#DIV/0!</v>
      </c>
      <c r="L43" s="73"/>
    </row>
    <row r="44" spans="2:12" ht="30.75" customHeight="1">
      <c r="B44" s="8"/>
      <c r="C44" s="8">
        <v>92</v>
      </c>
      <c r="D44" s="9"/>
      <c r="E44" s="9"/>
      <c r="F44" s="11" t="s">
        <v>196</v>
      </c>
      <c r="G44" s="53">
        <f>G45</f>
        <v>0</v>
      </c>
      <c r="H44" s="53">
        <f t="shared" ref="H44:J44" si="20">H45</f>
        <v>15000</v>
      </c>
      <c r="I44" s="53">
        <f t="shared" si="20"/>
        <v>16986.63</v>
      </c>
      <c r="J44" s="53">
        <f t="shared" si="20"/>
        <v>0</v>
      </c>
      <c r="K44" s="75" t="e">
        <f t="shared" si="1"/>
        <v>#DIV/0!</v>
      </c>
      <c r="L44" s="75"/>
    </row>
    <row r="45" spans="2:12">
      <c r="B45" s="8"/>
      <c r="C45" s="8"/>
      <c r="D45" s="8">
        <v>922</v>
      </c>
      <c r="E45" s="8"/>
      <c r="F45" s="49" t="s">
        <v>196</v>
      </c>
      <c r="G45" s="53">
        <f>G46</f>
        <v>0</v>
      </c>
      <c r="H45" s="53">
        <f t="shared" ref="H45:J45" si="21">H46</f>
        <v>15000</v>
      </c>
      <c r="I45" s="53">
        <f t="shared" si="21"/>
        <v>16986.63</v>
      </c>
      <c r="J45" s="53">
        <f t="shared" si="21"/>
        <v>0</v>
      </c>
      <c r="K45" s="75" t="e">
        <f t="shared" si="1"/>
        <v>#DIV/0!</v>
      </c>
      <c r="L45" s="75"/>
    </row>
    <row r="46" spans="2:12">
      <c r="B46" s="8"/>
      <c r="C46" s="8"/>
      <c r="D46" s="8"/>
      <c r="E46" s="8">
        <v>9221</v>
      </c>
      <c r="F46" s="49" t="s">
        <v>196</v>
      </c>
      <c r="G46" s="53"/>
      <c r="H46" s="53">
        <v>15000</v>
      </c>
      <c r="I46" s="53">
        <v>16986.63</v>
      </c>
      <c r="J46" s="54">
        <v>0</v>
      </c>
      <c r="K46" s="75" t="e">
        <f t="shared" si="1"/>
        <v>#DIV/0!</v>
      </c>
      <c r="L46" s="75"/>
    </row>
    <row r="48" spans="2:12" ht="18">
      <c r="B48" s="3"/>
      <c r="C48" s="3"/>
      <c r="D48" s="3"/>
      <c r="E48" s="3"/>
      <c r="F48" s="3"/>
      <c r="G48" s="3"/>
      <c r="H48" s="3"/>
      <c r="I48" s="3"/>
      <c r="J48" s="4"/>
      <c r="K48" s="4"/>
      <c r="L48" s="4"/>
    </row>
    <row r="49" spans="2:12" ht="36.75" customHeight="1">
      <c r="B49" s="146" t="s">
        <v>7</v>
      </c>
      <c r="C49" s="147"/>
      <c r="D49" s="147"/>
      <c r="E49" s="147"/>
      <c r="F49" s="148"/>
      <c r="G49" s="28" t="s">
        <v>27</v>
      </c>
      <c r="H49" s="28" t="s">
        <v>57</v>
      </c>
      <c r="I49" s="28" t="s">
        <v>54</v>
      </c>
      <c r="J49" s="28" t="s">
        <v>28</v>
      </c>
      <c r="K49" s="28" t="s">
        <v>29</v>
      </c>
      <c r="L49" s="28" t="s">
        <v>55</v>
      </c>
    </row>
    <row r="50" spans="2:12">
      <c r="B50" s="143">
        <v>1</v>
      </c>
      <c r="C50" s="144"/>
      <c r="D50" s="144"/>
      <c r="E50" s="144"/>
      <c r="F50" s="145"/>
      <c r="G50" s="30">
        <v>2</v>
      </c>
      <c r="H50" s="30">
        <v>3</v>
      </c>
      <c r="I50" s="30">
        <v>4</v>
      </c>
      <c r="J50" s="30">
        <v>5</v>
      </c>
      <c r="K50" s="30" t="s">
        <v>41</v>
      </c>
      <c r="L50" s="30" t="s">
        <v>42</v>
      </c>
    </row>
    <row r="51" spans="2:12">
      <c r="B51" s="7"/>
      <c r="C51" s="7"/>
      <c r="D51" s="7"/>
      <c r="E51" s="7"/>
      <c r="F51" s="81" t="s">
        <v>52</v>
      </c>
      <c r="G51" s="82">
        <f>SUM(G52+G105)</f>
        <v>599647.14000000013</v>
      </c>
      <c r="H51" s="82">
        <f>SUM(H52+H105)</f>
        <v>1372726</v>
      </c>
      <c r="I51" s="82">
        <f t="shared" ref="I51:J51" si="22">SUM(I52+I105)</f>
        <v>1779388.4900000002</v>
      </c>
      <c r="J51" s="82">
        <f t="shared" si="22"/>
        <v>625360.41999999993</v>
      </c>
      <c r="K51" s="54"/>
      <c r="L51" s="54"/>
    </row>
    <row r="52" spans="2:12">
      <c r="B52" s="7">
        <v>3</v>
      </c>
      <c r="C52" s="7"/>
      <c r="D52" s="7"/>
      <c r="E52" s="7"/>
      <c r="F52" s="7" t="s">
        <v>4</v>
      </c>
      <c r="G52" s="79">
        <f>SUM(G53+G62+G93+G99+G102)</f>
        <v>560218.21000000008</v>
      </c>
      <c r="H52" s="79">
        <f t="shared" ref="H52:I52" si="23">SUM(H53+H62+H93+H99+H102)</f>
        <v>1338980</v>
      </c>
      <c r="I52" s="79">
        <f t="shared" si="23"/>
        <v>1617349.36</v>
      </c>
      <c r="J52" s="79">
        <f>SUM(J53+J62+J93+J99+J102)</f>
        <v>623314.00999999989</v>
      </c>
      <c r="K52" s="73">
        <f>SUM(J52/G52*100)</f>
        <v>111.26271850392007</v>
      </c>
      <c r="L52" s="73">
        <f>SUM(J52/I52*100)</f>
        <v>38.539231251805724</v>
      </c>
    </row>
    <row r="53" spans="2:12">
      <c r="B53" s="7"/>
      <c r="C53" s="11">
        <v>31</v>
      </c>
      <c r="D53" s="11"/>
      <c r="E53" s="11"/>
      <c r="F53" s="11" t="s">
        <v>5</v>
      </c>
      <c r="G53" s="53">
        <f>SUM(G54+G58+G59)</f>
        <v>497808.04000000004</v>
      </c>
      <c r="H53" s="53">
        <f>SUM(H54+H58+H59)</f>
        <v>1062328</v>
      </c>
      <c r="I53" s="53">
        <f>SUM(I54+I58+I59)</f>
        <v>1323448</v>
      </c>
      <c r="J53" s="53">
        <f t="shared" ref="J53" si="24">SUM(J54+J58+J59)</f>
        <v>528734.94999999995</v>
      </c>
      <c r="K53" s="73">
        <f t="shared" ref="K53:K117" si="25">SUM(J53/G53*100)</f>
        <v>106.21261761863066</v>
      </c>
      <c r="L53" s="73">
        <f t="shared" ref="L53:L116" si="26">SUM(J53/I53*100)</f>
        <v>39.951320338993291</v>
      </c>
    </row>
    <row r="54" spans="2:12">
      <c r="B54" s="8"/>
      <c r="C54" s="8"/>
      <c r="D54" s="8">
        <v>311</v>
      </c>
      <c r="E54" s="8"/>
      <c r="F54" s="8" t="s">
        <v>37</v>
      </c>
      <c r="G54" s="53">
        <f>SUM(G55:G57)</f>
        <v>416856.02</v>
      </c>
      <c r="H54" s="53">
        <f>SUM(H55:H57)</f>
        <v>860686</v>
      </c>
      <c r="I54" s="53">
        <f t="shared" ref="I54:J54" si="27">SUM(I55:I57)</f>
        <v>1073786</v>
      </c>
      <c r="J54" s="53">
        <f t="shared" si="27"/>
        <v>436024.42</v>
      </c>
      <c r="K54" s="73">
        <f t="shared" si="25"/>
        <v>104.5983262998097</v>
      </c>
      <c r="L54" s="73">
        <f t="shared" si="26"/>
        <v>40.606267915580943</v>
      </c>
    </row>
    <row r="55" spans="2:12">
      <c r="B55" s="8"/>
      <c r="C55" s="8"/>
      <c r="D55" s="8"/>
      <c r="E55" s="8">
        <v>3111</v>
      </c>
      <c r="F55" s="8" t="s">
        <v>38</v>
      </c>
      <c r="G55" s="53">
        <v>398317.65</v>
      </c>
      <c r="H55" s="53">
        <v>828650</v>
      </c>
      <c r="I55" s="53">
        <v>1028750</v>
      </c>
      <c r="J55" s="54">
        <v>413707.76</v>
      </c>
      <c r="K55" s="73">
        <f t="shared" si="25"/>
        <v>103.86377806757999</v>
      </c>
      <c r="L55" s="73">
        <f t="shared" si="26"/>
        <v>40.214606075334139</v>
      </c>
    </row>
    <row r="56" spans="2:12">
      <c r="B56" s="8"/>
      <c r="C56" s="8"/>
      <c r="D56" s="8"/>
      <c r="E56" s="8">
        <v>3113</v>
      </c>
      <c r="F56" s="8" t="s">
        <v>121</v>
      </c>
      <c r="G56" s="53">
        <v>4491.3100000000004</v>
      </c>
      <c r="H56" s="53">
        <v>8100</v>
      </c>
      <c r="I56" s="53">
        <v>15100</v>
      </c>
      <c r="J56" s="54">
        <v>6590.75</v>
      </c>
      <c r="K56" s="73">
        <f t="shared" si="25"/>
        <v>146.74449102823007</v>
      </c>
      <c r="L56" s="73">
        <f t="shared" si="26"/>
        <v>43.647350993377479</v>
      </c>
    </row>
    <row r="57" spans="2:12">
      <c r="B57" s="8"/>
      <c r="C57" s="8"/>
      <c r="D57" s="8"/>
      <c r="E57" s="8">
        <v>3114</v>
      </c>
      <c r="F57" s="8" t="s">
        <v>122</v>
      </c>
      <c r="G57" s="53">
        <v>14047.06</v>
      </c>
      <c r="H57" s="53">
        <v>23936</v>
      </c>
      <c r="I57" s="53">
        <v>29936</v>
      </c>
      <c r="J57" s="54">
        <v>15725.91</v>
      </c>
      <c r="K57" s="73">
        <f t="shared" si="25"/>
        <v>111.95161122683324</v>
      </c>
      <c r="L57" s="73">
        <f t="shared" si="26"/>
        <v>52.53176777124532</v>
      </c>
    </row>
    <row r="58" spans="2:12">
      <c r="B58" s="8"/>
      <c r="C58" s="8"/>
      <c r="D58" s="8">
        <v>312</v>
      </c>
      <c r="E58" s="8"/>
      <c r="F58" s="8" t="s">
        <v>123</v>
      </c>
      <c r="G58" s="53">
        <v>11982.27</v>
      </c>
      <c r="H58" s="53">
        <v>47649</v>
      </c>
      <c r="I58" s="53">
        <v>70649</v>
      </c>
      <c r="J58" s="54">
        <v>19668.77</v>
      </c>
      <c r="K58" s="73">
        <f t="shared" si="25"/>
        <v>164.14894673546831</v>
      </c>
      <c r="L58" s="73">
        <f t="shared" si="26"/>
        <v>27.840125125621029</v>
      </c>
    </row>
    <row r="59" spans="2:12">
      <c r="B59" s="8"/>
      <c r="C59" s="8"/>
      <c r="D59" s="9">
        <v>313</v>
      </c>
      <c r="E59" s="9"/>
      <c r="F59" s="8" t="s">
        <v>124</v>
      </c>
      <c r="G59" s="53">
        <f>G60+G61</f>
        <v>68969.75</v>
      </c>
      <c r="H59" s="53">
        <f t="shared" ref="H59:J59" si="28">H60+H61</f>
        <v>153993</v>
      </c>
      <c r="I59" s="53">
        <f t="shared" si="28"/>
        <v>179013</v>
      </c>
      <c r="J59" s="53">
        <f t="shared" si="28"/>
        <v>73041.760000000009</v>
      </c>
      <c r="K59" s="73">
        <f t="shared" si="25"/>
        <v>105.90405213879998</v>
      </c>
      <c r="L59" s="73">
        <f t="shared" si="26"/>
        <v>40.802489204694638</v>
      </c>
    </row>
    <row r="60" spans="2:12">
      <c r="B60" s="8"/>
      <c r="C60" s="8"/>
      <c r="D60" s="9"/>
      <c r="E60" s="9">
        <v>3132</v>
      </c>
      <c r="F60" s="8" t="s">
        <v>125</v>
      </c>
      <c r="G60" s="53">
        <v>68810.490000000005</v>
      </c>
      <c r="H60" s="53">
        <f>153993-150</f>
        <v>153843</v>
      </c>
      <c r="I60" s="53">
        <v>178863</v>
      </c>
      <c r="J60" s="54">
        <v>73036.740000000005</v>
      </c>
      <c r="K60" s="73">
        <f t="shared" si="25"/>
        <v>106.14186877611247</v>
      </c>
      <c r="L60" s="73">
        <f t="shared" si="26"/>
        <v>40.83390080676272</v>
      </c>
    </row>
    <row r="61" spans="2:12">
      <c r="B61" s="8"/>
      <c r="C61" s="8"/>
      <c r="D61" s="9"/>
      <c r="E61" s="9">
        <v>3133</v>
      </c>
      <c r="F61" s="8" t="s">
        <v>180</v>
      </c>
      <c r="G61" s="53">
        <v>159.26</v>
      </c>
      <c r="H61" s="53">
        <v>150</v>
      </c>
      <c r="I61" s="53">
        <v>150</v>
      </c>
      <c r="J61" s="54">
        <v>5.0199999999999996</v>
      </c>
      <c r="K61" s="73">
        <f t="shared" si="25"/>
        <v>3.1520783624262214</v>
      </c>
      <c r="L61" s="73">
        <f t="shared" si="26"/>
        <v>3.3466666666666667</v>
      </c>
    </row>
    <row r="62" spans="2:12">
      <c r="B62" s="8"/>
      <c r="C62" s="8">
        <v>32</v>
      </c>
      <c r="D62" s="9"/>
      <c r="E62" s="9"/>
      <c r="F62" s="8" t="s">
        <v>12</v>
      </c>
      <c r="G62" s="53">
        <f>SUM(G63+G68+G75+G85+G86)</f>
        <v>50946.560000000005</v>
      </c>
      <c r="H62" s="53">
        <f>SUM(H63+H68+H75+H85+H86)</f>
        <v>132775</v>
      </c>
      <c r="I62" s="53">
        <f>SUM(I63+I68+I75+I85+I86)</f>
        <v>149115</v>
      </c>
      <c r="J62" s="53">
        <f t="shared" ref="J62" si="29">SUM(J63+J68+J75+J85+J86)</f>
        <v>43375.48</v>
      </c>
      <c r="K62" s="73">
        <f t="shared" si="25"/>
        <v>85.13917328274961</v>
      </c>
      <c r="L62" s="73">
        <f t="shared" si="26"/>
        <v>29.088609462495391</v>
      </c>
    </row>
    <row r="63" spans="2:12">
      <c r="B63" s="8"/>
      <c r="C63" s="8"/>
      <c r="D63" s="8">
        <v>321</v>
      </c>
      <c r="E63" s="8"/>
      <c r="F63" s="8" t="s">
        <v>39</v>
      </c>
      <c r="G63" s="53">
        <f>SUM(G64:G67)</f>
        <v>9652.58</v>
      </c>
      <c r="H63" s="53">
        <f t="shared" ref="H63:J63" si="30">SUM(H64:H67)</f>
        <v>39634</v>
      </c>
      <c r="I63" s="53">
        <f>SUM(I64:I67)</f>
        <v>54775</v>
      </c>
      <c r="J63" s="53">
        <f t="shared" si="30"/>
        <v>10645.56</v>
      </c>
      <c r="K63" s="73">
        <f t="shared" si="25"/>
        <v>110.28719782690224</v>
      </c>
      <c r="L63" s="73">
        <f t="shared" si="26"/>
        <v>19.435070743952533</v>
      </c>
    </row>
    <row r="64" spans="2:12">
      <c r="B64" s="8"/>
      <c r="C64" s="15"/>
      <c r="D64" s="8"/>
      <c r="E64" s="8">
        <v>3211</v>
      </c>
      <c r="F64" s="21" t="s">
        <v>40</v>
      </c>
      <c r="G64" s="53">
        <v>3153.19</v>
      </c>
      <c r="H64" s="53">
        <v>21175</v>
      </c>
      <c r="I64" s="53">
        <v>32298</v>
      </c>
      <c r="J64" s="54">
        <v>3712.59</v>
      </c>
      <c r="K64" s="73">
        <f t="shared" si="25"/>
        <v>117.74076411507077</v>
      </c>
      <c r="L64" s="73">
        <f t="shared" si="26"/>
        <v>11.494798439531859</v>
      </c>
    </row>
    <row r="65" spans="2:12" ht="25.5">
      <c r="B65" s="8"/>
      <c r="C65" s="15"/>
      <c r="D65" s="8"/>
      <c r="E65" s="8">
        <v>3212</v>
      </c>
      <c r="F65" s="21" t="s">
        <v>126</v>
      </c>
      <c r="G65" s="53">
        <v>6433.03</v>
      </c>
      <c r="H65" s="53">
        <v>13880</v>
      </c>
      <c r="I65" s="53">
        <v>14880</v>
      </c>
      <c r="J65" s="54">
        <v>5764.92</v>
      </c>
      <c r="K65" s="73">
        <f t="shared" si="25"/>
        <v>89.614380781684531</v>
      </c>
      <c r="L65" s="73">
        <f t="shared" si="26"/>
        <v>38.74274193548387</v>
      </c>
    </row>
    <row r="66" spans="2:12">
      <c r="B66" s="8"/>
      <c r="C66" s="15"/>
      <c r="D66" s="8"/>
      <c r="E66" s="8">
        <v>3213</v>
      </c>
      <c r="F66" s="21" t="s">
        <v>127</v>
      </c>
      <c r="G66" s="53">
        <v>66.36</v>
      </c>
      <c r="H66" s="53">
        <v>4579</v>
      </c>
      <c r="I66" s="53">
        <v>7597</v>
      </c>
      <c r="J66" s="54">
        <v>1168.05</v>
      </c>
      <c r="K66" s="73">
        <f t="shared" si="25"/>
        <v>1760.1717902350813</v>
      </c>
      <c r="L66" s="73">
        <f t="shared" si="26"/>
        <v>15.375148084770304</v>
      </c>
    </row>
    <row r="67" spans="2:12">
      <c r="B67" s="8"/>
      <c r="C67" s="15"/>
      <c r="D67" s="8"/>
      <c r="E67" s="8">
        <v>3214</v>
      </c>
      <c r="F67" s="21" t="s">
        <v>128</v>
      </c>
      <c r="G67" s="53">
        <v>0</v>
      </c>
      <c r="H67" s="53">
        <v>0</v>
      </c>
      <c r="I67" s="53">
        <v>0</v>
      </c>
      <c r="J67" s="54">
        <v>0</v>
      </c>
      <c r="K67" s="73" t="e">
        <f t="shared" si="25"/>
        <v>#DIV/0!</v>
      </c>
      <c r="L67" s="73" t="e">
        <f t="shared" si="26"/>
        <v>#DIV/0!</v>
      </c>
    </row>
    <row r="68" spans="2:12">
      <c r="B68" s="8"/>
      <c r="C68" s="15"/>
      <c r="D68" s="8">
        <v>322</v>
      </c>
      <c r="E68" s="8"/>
      <c r="F68" s="21" t="s">
        <v>134</v>
      </c>
      <c r="G68" s="53">
        <f>SUM(G69:G74)</f>
        <v>20004.710000000003</v>
      </c>
      <c r="H68" s="53">
        <f>SUM(H69:H74)</f>
        <v>42522</v>
      </c>
      <c r="I68" s="53">
        <f>SUM(I69:I74)</f>
        <v>38747</v>
      </c>
      <c r="J68" s="53">
        <f t="shared" ref="J68" si="31">SUM(J69:J74)</f>
        <v>19497.86</v>
      </c>
      <c r="K68" s="73">
        <f t="shared" si="25"/>
        <v>97.46634667535794</v>
      </c>
      <c r="L68" s="73">
        <f t="shared" si="26"/>
        <v>50.320953880300415</v>
      </c>
    </row>
    <row r="69" spans="2:12">
      <c r="B69" s="8"/>
      <c r="C69" s="15"/>
      <c r="D69" s="8"/>
      <c r="E69" s="8">
        <v>3221</v>
      </c>
      <c r="F69" s="21" t="s">
        <v>129</v>
      </c>
      <c r="G69" s="53">
        <v>3841.21</v>
      </c>
      <c r="H69" s="53">
        <v>9356</v>
      </c>
      <c r="I69" s="53">
        <v>9355</v>
      </c>
      <c r="J69" s="54">
        <v>5028.79</v>
      </c>
      <c r="K69" s="73">
        <f t="shared" si="25"/>
        <v>130.91682048104633</v>
      </c>
      <c r="L69" s="73">
        <f t="shared" si="26"/>
        <v>53.755104222340997</v>
      </c>
    </row>
    <row r="70" spans="2:12">
      <c r="B70" s="8"/>
      <c r="C70" s="15"/>
      <c r="D70" s="8"/>
      <c r="E70" s="8">
        <v>3222</v>
      </c>
      <c r="F70" s="21" t="s">
        <v>130</v>
      </c>
      <c r="G70" s="53">
        <v>3171.59</v>
      </c>
      <c r="H70" s="53">
        <v>6007</v>
      </c>
      <c r="I70" s="53">
        <v>6233</v>
      </c>
      <c r="J70" s="54">
        <v>2394.7800000000002</v>
      </c>
      <c r="K70" s="73">
        <f t="shared" si="25"/>
        <v>75.507237694657888</v>
      </c>
      <c r="L70" s="73">
        <f t="shared" si="26"/>
        <v>38.420985079416013</v>
      </c>
    </row>
    <row r="71" spans="2:12">
      <c r="B71" s="8"/>
      <c r="C71" s="15"/>
      <c r="D71" s="8"/>
      <c r="E71" s="8">
        <v>3223</v>
      </c>
      <c r="F71" s="21" t="s">
        <v>131</v>
      </c>
      <c r="G71" s="53">
        <v>10135.370000000001</v>
      </c>
      <c r="H71" s="53">
        <v>20107</v>
      </c>
      <c r="I71" s="53">
        <v>18107</v>
      </c>
      <c r="J71" s="54">
        <v>10965.97</v>
      </c>
      <c r="K71" s="73">
        <f t="shared" si="25"/>
        <v>108.19506342639684</v>
      </c>
      <c r="L71" s="73">
        <f t="shared" si="26"/>
        <v>60.562047826807309</v>
      </c>
    </row>
    <row r="72" spans="2:12" ht="25.5">
      <c r="B72" s="8"/>
      <c r="C72" s="15"/>
      <c r="D72" s="8"/>
      <c r="E72" s="8">
        <v>3224</v>
      </c>
      <c r="F72" s="21" t="s">
        <v>132</v>
      </c>
      <c r="G72" s="53">
        <v>1058.7</v>
      </c>
      <c r="H72" s="53">
        <v>2257</v>
      </c>
      <c r="I72" s="53">
        <v>2257</v>
      </c>
      <c r="J72" s="54">
        <v>989.92</v>
      </c>
      <c r="K72" s="73">
        <f t="shared" si="25"/>
        <v>93.503353168980823</v>
      </c>
      <c r="L72" s="73">
        <f t="shared" si="26"/>
        <v>43.859991138679661</v>
      </c>
    </row>
    <row r="73" spans="2:12">
      <c r="B73" s="8"/>
      <c r="C73" s="15"/>
      <c r="D73" s="9"/>
      <c r="E73" s="9">
        <v>3225</v>
      </c>
      <c r="F73" s="9" t="s">
        <v>133</v>
      </c>
      <c r="G73" s="53">
        <v>1443.18</v>
      </c>
      <c r="H73" s="53">
        <v>4397</v>
      </c>
      <c r="I73" s="53">
        <v>2397</v>
      </c>
      <c r="J73" s="54">
        <v>118.4</v>
      </c>
      <c r="K73" s="73">
        <f t="shared" si="25"/>
        <v>8.2041048240690699</v>
      </c>
      <c r="L73" s="73">
        <f t="shared" si="26"/>
        <v>4.9395077179808098</v>
      </c>
    </row>
    <row r="74" spans="2:12">
      <c r="B74" s="8"/>
      <c r="C74" s="8"/>
      <c r="D74" s="9"/>
      <c r="E74" s="9">
        <v>3227</v>
      </c>
      <c r="F74" s="9" t="s">
        <v>135</v>
      </c>
      <c r="G74" s="53">
        <v>354.66</v>
      </c>
      <c r="H74" s="53">
        <v>398</v>
      </c>
      <c r="I74" s="53">
        <v>398</v>
      </c>
      <c r="J74" s="54">
        <v>0</v>
      </c>
      <c r="K74" s="73">
        <f t="shared" si="25"/>
        <v>0</v>
      </c>
      <c r="L74" s="73">
        <f t="shared" si="26"/>
        <v>0</v>
      </c>
    </row>
    <row r="75" spans="2:12">
      <c r="B75" s="8"/>
      <c r="C75" s="8"/>
      <c r="D75" s="9">
        <v>323</v>
      </c>
      <c r="E75" s="9"/>
      <c r="F75" s="9" t="s">
        <v>165</v>
      </c>
      <c r="G75" s="53">
        <f>SUM(G76:G84)</f>
        <v>13829.4</v>
      </c>
      <c r="H75" s="117">
        <f>SUM(H76:H84)</f>
        <v>44494</v>
      </c>
      <c r="I75" s="117">
        <f>SUM(I76:I84)</f>
        <v>47394</v>
      </c>
      <c r="J75" s="53">
        <f t="shared" ref="J75" si="32">SUM(J76:J84)</f>
        <v>10408.58</v>
      </c>
      <c r="K75" s="73">
        <f t="shared" si="25"/>
        <v>75.264147396127086</v>
      </c>
      <c r="L75" s="73">
        <f t="shared" si="26"/>
        <v>21.961809511752541</v>
      </c>
    </row>
    <row r="76" spans="2:12">
      <c r="B76" s="8"/>
      <c r="C76" s="8"/>
      <c r="D76" s="9"/>
      <c r="E76" s="9">
        <v>3231</v>
      </c>
      <c r="F76" s="9" t="s">
        <v>136</v>
      </c>
      <c r="G76" s="53">
        <v>1202.4000000000001</v>
      </c>
      <c r="H76" s="53">
        <v>1658</v>
      </c>
      <c r="I76" s="53">
        <v>1658</v>
      </c>
      <c r="J76" s="54">
        <v>847.22</v>
      </c>
      <c r="K76" s="73">
        <f t="shared" si="25"/>
        <v>70.460745176314035</v>
      </c>
      <c r="L76" s="73">
        <f t="shared" si="26"/>
        <v>51.098914354644151</v>
      </c>
    </row>
    <row r="77" spans="2:12">
      <c r="B77" s="8"/>
      <c r="C77" s="8"/>
      <c r="D77" s="9"/>
      <c r="E77" s="9">
        <v>3232</v>
      </c>
      <c r="F77" s="9" t="s">
        <v>137</v>
      </c>
      <c r="G77" s="53">
        <v>457.81</v>
      </c>
      <c r="H77" s="53">
        <v>19895</v>
      </c>
      <c r="I77" s="53">
        <v>19895</v>
      </c>
      <c r="J77" s="54">
        <v>1035.3900000000001</v>
      </c>
      <c r="K77" s="73">
        <f t="shared" si="25"/>
        <v>226.16150804919073</v>
      </c>
      <c r="L77" s="73">
        <f t="shared" si="26"/>
        <v>5.2042724302588601</v>
      </c>
    </row>
    <row r="78" spans="2:12">
      <c r="B78" s="8"/>
      <c r="C78" s="8"/>
      <c r="D78" s="9"/>
      <c r="E78" s="9">
        <v>3233</v>
      </c>
      <c r="F78" s="9" t="s">
        <v>138</v>
      </c>
      <c r="G78" s="53">
        <v>381.46</v>
      </c>
      <c r="H78" s="53">
        <v>786</v>
      </c>
      <c r="I78" s="53">
        <v>786</v>
      </c>
      <c r="J78" s="54">
        <v>391.7</v>
      </c>
      <c r="K78" s="73">
        <f t="shared" si="25"/>
        <v>102.68442300634403</v>
      </c>
      <c r="L78" s="73">
        <f t="shared" si="26"/>
        <v>49.834605597964376</v>
      </c>
    </row>
    <row r="79" spans="2:12">
      <c r="B79" s="8"/>
      <c r="C79" s="8"/>
      <c r="D79" s="9"/>
      <c r="E79" s="9">
        <v>3234</v>
      </c>
      <c r="F79" s="9" t="s">
        <v>139</v>
      </c>
      <c r="G79" s="53">
        <v>4598.55</v>
      </c>
      <c r="H79" s="53">
        <v>9611</v>
      </c>
      <c r="I79" s="53">
        <v>10611</v>
      </c>
      <c r="J79" s="54">
        <v>4804.3900000000003</v>
      </c>
      <c r="K79" s="73">
        <f t="shared" si="25"/>
        <v>104.47619358275979</v>
      </c>
      <c r="L79" s="73">
        <f t="shared" si="26"/>
        <v>45.277447931391954</v>
      </c>
    </row>
    <row r="80" spans="2:12">
      <c r="B80" s="8"/>
      <c r="C80" s="8"/>
      <c r="D80" s="9"/>
      <c r="E80" s="9">
        <v>3235</v>
      </c>
      <c r="F80" s="9" t="s">
        <v>140</v>
      </c>
      <c r="G80" s="53">
        <v>1379.11</v>
      </c>
      <c r="H80" s="53">
        <v>2256</v>
      </c>
      <c r="I80" s="53">
        <v>2256</v>
      </c>
      <c r="J80" s="54">
        <v>1265.99</v>
      </c>
      <c r="K80" s="73">
        <f t="shared" si="25"/>
        <v>91.797608602649532</v>
      </c>
      <c r="L80" s="73">
        <f t="shared" si="26"/>
        <v>56.116578014184391</v>
      </c>
    </row>
    <row r="81" spans="2:12">
      <c r="B81" s="8"/>
      <c r="C81" s="8"/>
      <c r="D81" s="9"/>
      <c r="E81" s="9">
        <v>3236</v>
      </c>
      <c r="F81" s="9" t="s">
        <v>141</v>
      </c>
      <c r="G81" s="53">
        <v>890.57</v>
      </c>
      <c r="H81" s="53">
        <v>3053</v>
      </c>
      <c r="I81" s="53">
        <v>3453</v>
      </c>
      <c r="J81" s="54">
        <v>43.8</v>
      </c>
      <c r="K81" s="73">
        <f t="shared" si="25"/>
        <v>4.9181984571678807</v>
      </c>
      <c r="L81" s="73">
        <f t="shared" si="26"/>
        <v>1.2684622067767157</v>
      </c>
    </row>
    <row r="82" spans="2:12">
      <c r="B82" s="8"/>
      <c r="C82" s="8"/>
      <c r="D82" s="9"/>
      <c r="E82" s="9">
        <v>3237</v>
      </c>
      <c r="F82" s="9" t="s">
        <v>142</v>
      </c>
      <c r="G82" s="53">
        <v>1676.84</v>
      </c>
      <c r="H82" s="53">
        <v>3186</v>
      </c>
      <c r="I82" s="116">
        <v>4686</v>
      </c>
      <c r="J82" s="54">
        <v>1749.14</v>
      </c>
      <c r="K82" s="73">
        <f t="shared" si="25"/>
        <v>104.31168149614753</v>
      </c>
      <c r="L82" s="73">
        <f t="shared" si="26"/>
        <v>37.326931284677769</v>
      </c>
    </row>
    <row r="83" spans="2:12">
      <c r="B83" s="8"/>
      <c r="C83" s="8"/>
      <c r="D83" s="9"/>
      <c r="E83" s="9">
        <v>3238</v>
      </c>
      <c r="F83" s="9" t="s">
        <v>143</v>
      </c>
      <c r="G83" s="53">
        <v>232.26</v>
      </c>
      <c r="H83" s="53">
        <v>1327</v>
      </c>
      <c r="I83" s="53">
        <v>1327</v>
      </c>
      <c r="J83" s="54">
        <v>149.35</v>
      </c>
      <c r="K83" s="73">
        <f t="shared" si="25"/>
        <v>64.302936364419182</v>
      </c>
      <c r="L83" s="73">
        <f t="shared" si="26"/>
        <v>11.254709871891484</v>
      </c>
    </row>
    <row r="84" spans="2:12">
      <c r="B84" s="8"/>
      <c r="C84" s="8"/>
      <c r="D84" s="9"/>
      <c r="E84" s="9">
        <v>3239</v>
      </c>
      <c r="F84" s="9" t="s">
        <v>144</v>
      </c>
      <c r="G84" s="53">
        <v>3010.4</v>
      </c>
      <c r="H84" s="53">
        <v>2722</v>
      </c>
      <c r="I84" s="53">
        <v>2722</v>
      </c>
      <c r="J84" s="54">
        <v>121.6</v>
      </c>
      <c r="K84" s="73">
        <f t="shared" si="25"/>
        <v>4.0393303215519527</v>
      </c>
      <c r="L84" s="73">
        <f t="shared" si="26"/>
        <v>4.4673034533431295</v>
      </c>
    </row>
    <row r="85" spans="2:12">
      <c r="B85" s="8"/>
      <c r="C85" s="8"/>
      <c r="D85" s="9">
        <v>324</v>
      </c>
      <c r="E85" s="9"/>
      <c r="F85" s="9" t="s">
        <v>167</v>
      </c>
      <c r="G85" s="53">
        <v>0</v>
      </c>
      <c r="H85" s="53">
        <v>0</v>
      </c>
      <c r="I85" s="53">
        <v>0</v>
      </c>
      <c r="J85" s="54">
        <v>0</v>
      </c>
      <c r="K85" s="73" t="e">
        <f t="shared" si="25"/>
        <v>#DIV/0!</v>
      </c>
      <c r="L85" s="73" t="e">
        <f t="shared" si="26"/>
        <v>#DIV/0!</v>
      </c>
    </row>
    <row r="86" spans="2:12">
      <c r="B86" s="8"/>
      <c r="C86" s="8"/>
      <c r="D86" s="9">
        <v>329</v>
      </c>
      <c r="E86" s="9"/>
      <c r="F86" s="9" t="s">
        <v>148</v>
      </c>
      <c r="G86" s="53">
        <f>SUM(G87:G92)</f>
        <v>7459.87</v>
      </c>
      <c r="H86" s="53">
        <f>SUM(H87:H92)</f>
        <v>6125</v>
      </c>
      <c r="I86" s="117">
        <f>SUM(I87:I92)</f>
        <v>8199</v>
      </c>
      <c r="J86" s="53">
        <f>SUM(J87:J92)</f>
        <v>2823.48</v>
      </c>
      <c r="K86" s="73">
        <f t="shared" si="25"/>
        <v>37.848916938230829</v>
      </c>
      <c r="L86" s="73">
        <f t="shared" si="26"/>
        <v>34.436882546652029</v>
      </c>
    </row>
    <row r="87" spans="2:12">
      <c r="B87" s="8"/>
      <c r="C87" s="8"/>
      <c r="D87" s="9"/>
      <c r="E87" s="9">
        <v>3292</v>
      </c>
      <c r="F87" s="9" t="s">
        <v>145</v>
      </c>
      <c r="G87" s="53">
        <v>0</v>
      </c>
      <c r="H87" s="53">
        <v>1773</v>
      </c>
      <c r="I87" s="53">
        <v>1773</v>
      </c>
      <c r="J87" s="54">
        <v>0</v>
      </c>
      <c r="K87" s="73" t="e">
        <f t="shared" si="25"/>
        <v>#DIV/0!</v>
      </c>
      <c r="L87" s="73">
        <f t="shared" si="26"/>
        <v>0</v>
      </c>
    </row>
    <row r="88" spans="2:12">
      <c r="B88" s="8"/>
      <c r="C88" s="8"/>
      <c r="D88" s="9"/>
      <c r="E88" s="9">
        <v>3293</v>
      </c>
      <c r="F88" s="9" t="s">
        <v>146</v>
      </c>
      <c r="G88" s="53">
        <v>543.27</v>
      </c>
      <c r="H88" s="53">
        <v>796</v>
      </c>
      <c r="I88" s="53">
        <v>1596</v>
      </c>
      <c r="J88" s="54">
        <v>754.71</v>
      </c>
      <c r="K88" s="73">
        <f t="shared" si="25"/>
        <v>138.9198740957535</v>
      </c>
      <c r="L88" s="73">
        <f t="shared" si="26"/>
        <v>47.287593984962406</v>
      </c>
    </row>
    <row r="89" spans="2:12">
      <c r="B89" s="8"/>
      <c r="C89" s="8"/>
      <c r="D89" s="9"/>
      <c r="E89" s="9">
        <v>3294</v>
      </c>
      <c r="F89" s="9" t="s">
        <v>181</v>
      </c>
      <c r="G89" s="53">
        <v>106.18</v>
      </c>
      <c r="H89" s="53">
        <v>139</v>
      </c>
      <c r="I89" s="53">
        <v>139</v>
      </c>
      <c r="J89" s="53">
        <v>108.09</v>
      </c>
      <c r="K89" s="73">
        <f t="shared" si="25"/>
        <v>101.79883217178376</v>
      </c>
      <c r="L89" s="73">
        <f t="shared" si="26"/>
        <v>77.762589928057551</v>
      </c>
    </row>
    <row r="90" spans="2:12">
      <c r="B90" s="8"/>
      <c r="C90" s="8"/>
      <c r="D90" s="9"/>
      <c r="E90" s="9">
        <v>3295</v>
      </c>
      <c r="F90" s="9" t="s">
        <v>147</v>
      </c>
      <c r="G90" s="53">
        <v>909.15</v>
      </c>
      <c r="H90" s="53">
        <v>133</v>
      </c>
      <c r="I90" s="53">
        <v>133</v>
      </c>
      <c r="J90" s="54">
        <v>0</v>
      </c>
      <c r="K90" s="73">
        <f t="shared" si="25"/>
        <v>0</v>
      </c>
      <c r="L90" s="73">
        <f t="shared" si="26"/>
        <v>0</v>
      </c>
    </row>
    <row r="91" spans="2:12">
      <c r="B91" s="8"/>
      <c r="C91" s="8"/>
      <c r="D91" s="9"/>
      <c r="E91" s="9">
        <v>3296</v>
      </c>
      <c r="F91" s="9" t="s">
        <v>182</v>
      </c>
      <c r="G91" s="53">
        <v>4354.97</v>
      </c>
      <c r="H91" s="53">
        <v>300</v>
      </c>
      <c r="I91" s="53">
        <v>300</v>
      </c>
      <c r="J91" s="54">
        <v>186.64</v>
      </c>
      <c r="K91" s="73">
        <f t="shared" si="25"/>
        <v>4.2856782021460527</v>
      </c>
      <c r="L91" s="73">
        <f t="shared" si="26"/>
        <v>62.213333333333331</v>
      </c>
    </row>
    <row r="92" spans="2:12">
      <c r="B92" s="8"/>
      <c r="C92" s="8"/>
      <c r="D92" s="9"/>
      <c r="E92" s="9">
        <v>3299</v>
      </c>
      <c r="F92" s="9" t="s">
        <v>148</v>
      </c>
      <c r="G92" s="53">
        <v>1546.3</v>
      </c>
      <c r="H92" s="117">
        <v>2984</v>
      </c>
      <c r="I92" s="117">
        <v>4258</v>
      </c>
      <c r="J92" s="54">
        <v>1774.04</v>
      </c>
      <c r="K92" s="73">
        <f t="shared" si="25"/>
        <v>114.72806053159155</v>
      </c>
      <c r="L92" s="73">
        <f t="shared" si="26"/>
        <v>41.663691874119301</v>
      </c>
    </row>
    <row r="93" spans="2:12">
      <c r="B93" s="8"/>
      <c r="C93" s="8">
        <v>34</v>
      </c>
      <c r="D93" s="9"/>
      <c r="E93" s="9"/>
      <c r="F93" s="9" t="s">
        <v>152</v>
      </c>
      <c r="G93" s="53">
        <f>G94</f>
        <v>3537.21</v>
      </c>
      <c r="H93" s="53">
        <f>H94</f>
        <v>632</v>
      </c>
      <c r="I93" s="53">
        <f>I94</f>
        <v>632</v>
      </c>
      <c r="J93" s="53">
        <f t="shared" ref="J93" si="33">J94</f>
        <v>287.02</v>
      </c>
      <c r="K93" s="73">
        <f t="shared" si="25"/>
        <v>8.1143047769287087</v>
      </c>
      <c r="L93" s="73">
        <f t="shared" si="26"/>
        <v>45.414556962025316</v>
      </c>
    </row>
    <row r="94" spans="2:12">
      <c r="B94" s="8"/>
      <c r="C94" s="8"/>
      <c r="D94" s="9">
        <v>343</v>
      </c>
      <c r="E94" s="9"/>
      <c r="F94" s="9" t="s">
        <v>149</v>
      </c>
      <c r="G94" s="53">
        <f>SUM(G95:G98)</f>
        <v>3537.21</v>
      </c>
      <c r="H94" s="53">
        <f>SUM(H95:H98)</f>
        <v>632</v>
      </c>
      <c r="I94" s="53">
        <f t="shared" ref="I94:J94" si="34">SUM(I95:I98)</f>
        <v>632</v>
      </c>
      <c r="J94" s="53">
        <f t="shared" si="34"/>
        <v>287.02</v>
      </c>
      <c r="K94" s="73">
        <f t="shared" si="25"/>
        <v>8.1143047769287087</v>
      </c>
      <c r="L94" s="73">
        <f t="shared" si="26"/>
        <v>45.414556962025316</v>
      </c>
    </row>
    <row r="95" spans="2:12">
      <c r="B95" s="8"/>
      <c r="C95" s="8"/>
      <c r="D95" s="9"/>
      <c r="E95" s="9">
        <v>3431</v>
      </c>
      <c r="F95" s="9" t="s">
        <v>151</v>
      </c>
      <c r="G95" s="53">
        <v>153.63999999999999</v>
      </c>
      <c r="H95" s="53">
        <v>332</v>
      </c>
      <c r="I95" s="53">
        <v>332</v>
      </c>
      <c r="J95" s="54">
        <v>160.38</v>
      </c>
      <c r="K95" s="73">
        <f t="shared" si="25"/>
        <v>104.3868784170789</v>
      </c>
      <c r="L95" s="73">
        <f t="shared" si="26"/>
        <v>48.307228915662648</v>
      </c>
    </row>
    <row r="96" spans="2:12" ht="25.5">
      <c r="B96" s="8"/>
      <c r="C96" s="8"/>
      <c r="D96" s="9"/>
      <c r="E96" s="9">
        <v>3432</v>
      </c>
      <c r="F96" s="12" t="s">
        <v>150</v>
      </c>
      <c r="G96" s="53">
        <v>0</v>
      </c>
      <c r="H96" s="53"/>
      <c r="I96" s="53"/>
      <c r="J96" s="54">
        <v>0</v>
      </c>
      <c r="K96" s="73" t="e">
        <f t="shared" si="25"/>
        <v>#DIV/0!</v>
      </c>
      <c r="L96" s="73" t="e">
        <f t="shared" si="26"/>
        <v>#DIV/0!</v>
      </c>
    </row>
    <row r="97" spans="2:12">
      <c r="B97" s="8"/>
      <c r="C97" s="8"/>
      <c r="D97" s="9"/>
      <c r="E97" s="9">
        <v>3433</v>
      </c>
      <c r="F97" s="12" t="s">
        <v>166</v>
      </c>
      <c r="G97" s="53">
        <v>3383.57</v>
      </c>
      <c r="H97" s="53">
        <v>300</v>
      </c>
      <c r="I97" s="53">
        <v>300</v>
      </c>
      <c r="J97" s="54">
        <v>126.64</v>
      </c>
      <c r="K97" s="73">
        <f t="shared" si="25"/>
        <v>3.7427923760997994</v>
      </c>
      <c r="L97" s="73">
        <f t="shared" si="26"/>
        <v>42.213333333333338</v>
      </c>
    </row>
    <row r="98" spans="2:12">
      <c r="B98" s="8"/>
      <c r="C98" s="8"/>
      <c r="D98" s="9"/>
      <c r="E98" s="9">
        <v>3434</v>
      </c>
      <c r="F98" s="9" t="s">
        <v>153</v>
      </c>
      <c r="G98" s="53">
        <v>0</v>
      </c>
      <c r="H98" s="53"/>
      <c r="I98" s="53"/>
      <c r="J98" s="54"/>
      <c r="K98" s="73" t="e">
        <f t="shared" si="25"/>
        <v>#DIV/0!</v>
      </c>
      <c r="L98" s="73" t="e">
        <f t="shared" si="26"/>
        <v>#DIV/0!</v>
      </c>
    </row>
    <row r="99" spans="2:12" ht="25.5">
      <c r="B99" s="8"/>
      <c r="C99" s="8">
        <v>37</v>
      </c>
      <c r="D99" s="9"/>
      <c r="E99" s="9"/>
      <c r="F99" s="12" t="s">
        <v>154</v>
      </c>
      <c r="G99" s="53">
        <f>G100</f>
        <v>7926.4</v>
      </c>
      <c r="H99" s="53">
        <f>H100</f>
        <v>143245</v>
      </c>
      <c r="I99" s="53">
        <f>I100</f>
        <v>143245</v>
      </c>
      <c r="J99" s="53">
        <f t="shared" ref="J99" si="35">J100</f>
        <v>50007.83</v>
      </c>
      <c r="K99" s="73">
        <f t="shared" si="25"/>
        <v>630.90217501009295</v>
      </c>
      <c r="L99" s="73">
        <f t="shared" si="26"/>
        <v>34.91069845369821</v>
      </c>
    </row>
    <row r="100" spans="2:12" ht="25.5">
      <c r="B100" s="8"/>
      <c r="C100" s="8"/>
      <c r="D100" s="9">
        <v>372</v>
      </c>
      <c r="E100" s="9"/>
      <c r="F100" s="12" t="s">
        <v>155</v>
      </c>
      <c r="G100" s="53">
        <f>G101</f>
        <v>7926.4</v>
      </c>
      <c r="H100" s="53">
        <f t="shared" ref="H100:J100" si="36">H101</f>
        <v>143245</v>
      </c>
      <c r="I100" s="53">
        <f t="shared" si="36"/>
        <v>143245</v>
      </c>
      <c r="J100" s="53">
        <f t="shared" si="36"/>
        <v>50007.83</v>
      </c>
      <c r="K100" s="73">
        <f t="shared" si="25"/>
        <v>630.90217501009295</v>
      </c>
      <c r="L100" s="73">
        <f t="shared" si="26"/>
        <v>34.91069845369821</v>
      </c>
    </row>
    <row r="101" spans="2:12">
      <c r="B101" s="8"/>
      <c r="C101" s="8"/>
      <c r="D101" s="9"/>
      <c r="E101" s="9">
        <v>3722</v>
      </c>
      <c r="F101" s="12" t="s">
        <v>156</v>
      </c>
      <c r="G101" s="53">
        <v>7926.4</v>
      </c>
      <c r="H101" s="53">
        <v>143245</v>
      </c>
      <c r="I101" s="53">
        <v>143245</v>
      </c>
      <c r="J101" s="54">
        <v>50007.83</v>
      </c>
      <c r="K101" s="73">
        <f t="shared" si="25"/>
        <v>630.90217501009295</v>
      </c>
      <c r="L101" s="73">
        <f t="shared" si="26"/>
        <v>34.91069845369821</v>
      </c>
    </row>
    <row r="102" spans="2:12">
      <c r="B102" s="8"/>
      <c r="C102" s="8">
        <v>38</v>
      </c>
      <c r="D102" s="9"/>
      <c r="E102" s="9"/>
      <c r="F102" s="12" t="s">
        <v>157</v>
      </c>
      <c r="G102" s="53">
        <f>G103</f>
        <v>0</v>
      </c>
      <c r="H102" s="53">
        <f t="shared" ref="H102:J103" si="37">H103</f>
        <v>0</v>
      </c>
      <c r="I102" s="53">
        <f t="shared" si="37"/>
        <v>909.36</v>
      </c>
      <c r="J102" s="53">
        <f t="shared" si="37"/>
        <v>908.73</v>
      </c>
      <c r="K102" s="73" t="e">
        <f t="shared" si="25"/>
        <v>#DIV/0!</v>
      </c>
      <c r="L102" s="73">
        <f t="shared" si="26"/>
        <v>99.930720506730012</v>
      </c>
    </row>
    <row r="103" spans="2:12">
      <c r="B103" s="8"/>
      <c r="C103" s="8"/>
      <c r="D103" s="9">
        <v>381</v>
      </c>
      <c r="E103" s="9"/>
      <c r="F103" s="12" t="s">
        <v>158</v>
      </c>
      <c r="G103" s="53">
        <f>G104</f>
        <v>0</v>
      </c>
      <c r="H103" s="53">
        <f>H104</f>
        <v>0</v>
      </c>
      <c r="I103" s="53">
        <f>I104</f>
        <v>909.36</v>
      </c>
      <c r="J103" s="53">
        <f t="shared" si="37"/>
        <v>908.73</v>
      </c>
      <c r="K103" s="73" t="e">
        <f t="shared" si="25"/>
        <v>#DIV/0!</v>
      </c>
      <c r="L103" s="73">
        <f t="shared" si="26"/>
        <v>99.930720506730012</v>
      </c>
    </row>
    <row r="104" spans="2:12">
      <c r="B104" s="8"/>
      <c r="C104" s="8"/>
      <c r="D104" s="9"/>
      <c r="E104" s="9">
        <v>3812</v>
      </c>
      <c r="F104" s="12" t="s">
        <v>159</v>
      </c>
      <c r="G104" s="53">
        <v>0</v>
      </c>
      <c r="H104" s="53">
        <v>0</v>
      </c>
      <c r="I104" s="53">
        <v>909.36</v>
      </c>
      <c r="J104" s="54">
        <v>908.73</v>
      </c>
      <c r="K104" s="73" t="e">
        <f t="shared" si="25"/>
        <v>#DIV/0!</v>
      </c>
      <c r="L104" s="73">
        <f t="shared" si="26"/>
        <v>99.930720506730012</v>
      </c>
    </row>
    <row r="105" spans="2:12">
      <c r="B105" s="10">
        <v>4</v>
      </c>
      <c r="C105" s="10"/>
      <c r="D105" s="10"/>
      <c r="E105" s="10"/>
      <c r="F105" s="13" t="s">
        <v>6</v>
      </c>
      <c r="G105" s="79">
        <f>SUM(G106+G110+G118)</f>
        <v>39428.93</v>
      </c>
      <c r="H105" s="79">
        <f>SUM(H106+H110+H118)</f>
        <v>33746</v>
      </c>
      <c r="I105" s="79">
        <f>SUM(I106+I110+I118)</f>
        <v>162039.13</v>
      </c>
      <c r="J105" s="79">
        <f>SUM(J110+J118)</f>
        <v>2046.4099999999999</v>
      </c>
      <c r="K105" s="73">
        <f t="shared" si="25"/>
        <v>5.1901230898226247</v>
      </c>
      <c r="L105" s="73">
        <f t="shared" si="26"/>
        <v>1.2629110018055514</v>
      </c>
    </row>
    <row r="106" spans="2:12" ht="18.75" customHeight="1">
      <c r="B106" s="10"/>
      <c r="C106" s="10">
        <v>41</v>
      </c>
      <c r="D106" s="10"/>
      <c r="E106" s="10"/>
      <c r="F106" s="14" t="s">
        <v>185</v>
      </c>
      <c r="G106" s="53">
        <f>G107</f>
        <v>0</v>
      </c>
      <c r="H106" s="53">
        <f>H107</f>
        <v>2820</v>
      </c>
      <c r="I106" s="53">
        <f>I107</f>
        <v>4820</v>
      </c>
      <c r="J106" s="53">
        <f t="shared" ref="J106" si="38">J107</f>
        <v>0</v>
      </c>
      <c r="K106" s="73" t="e">
        <f t="shared" si="25"/>
        <v>#DIV/0!</v>
      </c>
      <c r="L106" s="73">
        <f t="shared" si="26"/>
        <v>0</v>
      </c>
    </row>
    <row r="107" spans="2:12">
      <c r="B107" s="10"/>
      <c r="C107" s="10"/>
      <c r="D107" s="106">
        <v>412</v>
      </c>
      <c r="E107" s="106"/>
      <c r="F107" s="14" t="s">
        <v>183</v>
      </c>
      <c r="G107" s="53">
        <f>G109</f>
        <v>0</v>
      </c>
      <c r="H107" s="53">
        <f>H109+H108</f>
        <v>2820</v>
      </c>
      <c r="I107" s="53">
        <f>I109+I108</f>
        <v>4820</v>
      </c>
      <c r="J107" s="53">
        <f>J109</f>
        <v>0</v>
      </c>
      <c r="K107" s="73" t="e">
        <f t="shared" si="25"/>
        <v>#DIV/0!</v>
      </c>
      <c r="L107" s="73">
        <f t="shared" si="26"/>
        <v>0</v>
      </c>
    </row>
    <row r="108" spans="2:12">
      <c r="B108" s="10"/>
      <c r="C108" s="10"/>
      <c r="D108" s="106"/>
      <c r="E108" s="106">
        <v>4123</v>
      </c>
      <c r="F108" s="14" t="s">
        <v>184</v>
      </c>
      <c r="G108" s="53">
        <v>0</v>
      </c>
      <c r="H108" s="53">
        <v>1327</v>
      </c>
      <c r="I108" s="53">
        <v>3327</v>
      </c>
      <c r="J108" s="53"/>
      <c r="K108" s="73"/>
      <c r="L108" s="73"/>
    </row>
    <row r="109" spans="2:12">
      <c r="B109" s="10"/>
      <c r="C109" s="10"/>
      <c r="D109" s="106"/>
      <c r="E109" s="106">
        <v>4126</v>
      </c>
      <c r="F109" s="14" t="s">
        <v>194</v>
      </c>
      <c r="G109" s="79">
        <v>0</v>
      </c>
      <c r="H109" s="79">
        <v>1493</v>
      </c>
      <c r="I109" s="79">
        <v>1493</v>
      </c>
      <c r="J109" s="79">
        <v>0</v>
      </c>
      <c r="K109" s="73" t="e">
        <f t="shared" si="25"/>
        <v>#DIV/0!</v>
      </c>
      <c r="L109" s="73">
        <f t="shared" si="26"/>
        <v>0</v>
      </c>
    </row>
    <row r="110" spans="2:12">
      <c r="B110" s="11"/>
      <c r="C110" s="11">
        <v>42</v>
      </c>
      <c r="D110" s="11"/>
      <c r="E110" s="11"/>
      <c r="F110" s="77" t="s">
        <v>160</v>
      </c>
      <c r="G110" s="53">
        <f>SUM(G111+G116)</f>
        <v>103.16</v>
      </c>
      <c r="H110" s="53">
        <f>SUM(H111+H116)</f>
        <v>24290</v>
      </c>
      <c r="I110" s="53">
        <f>SUM(I111+I116)</f>
        <v>26276.629999999997</v>
      </c>
      <c r="J110" s="53">
        <f>SUM(J111+J115)</f>
        <v>858.91</v>
      </c>
      <c r="K110" s="73">
        <f t="shared" si="25"/>
        <v>832.59984490112447</v>
      </c>
      <c r="L110" s="73">
        <f t="shared" si="26"/>
        <v>3.2687220545404791</v>
      </c>
    </row>
    <row r="111" spans="2:12">
      <c r="B111" s="11"/>
      <c r="C111" s="11"/>
      <c r="D111" s="8">
        <v>422</v>
      </c>
      <c r="E111" s="8"/>
      <c r="F111" s="8" t="s">
        <v>161</v>
      </c>
      <c r="G111" s="53">
        <f>SUM(G112:G115)</f>
        <v>0</v>
      </c>
      <c r="H111" s="53">
        <f>SUM(H112+H115)</f>
        <v>10025</v>
      </c>
      <c r="I111" s="53">
        <f>SUM(I112+I115)</f>
        <v>12011.63</v>
      </c>
      <c r="J111" s="53">
        <v>0</v>
      </c>
      <c r="K111" s="73" t="e">
        <f t="shared" si="25"/>
        <v>#DIV/0!</v>
      </c>
      <c r="L111" s="73">
        <f t="shared" si="26"/>
        <v>0</v>
      </c>
    </row>
    <row r="112" spans="2:12">
      <c r="B112" s="11"/>
      <c r="C112" s="11"/>
      <c r="D112" s="8"/>
      <c r="E112" s="8">
        <v>4221</v>
      </c>
      <c r="F112" s="8" t="s">
        <v>120</v>
      </c>
      <c r="G112" s="53">
        <v>0</v>
      </c>
      <c r="H112" s="53">
        <v>2389</v>
      </c>
      <c r="I112" s="78">
        <v>2389</v>
      </c>
      <c r="J112" s="54">
        <v>0</v>
      </c>
      <c r="K112" s="73" t="e">
        <f t="shared" si="25"/>
        <v>#DIV/0!</v>
      </c>
      <c r="L112" s="73">
        <f t="shared" si="26"/>
        <v>0</v>
      </c>
    </row>
    <row r="113" spans="2:12">
      <c r="B113" s="11"/>
      <c r="C113" s="11"/>
      <c r="D113" s="8"/>
      <c r="E113" s="8">
        <v>4223</v>
      </c>
      <c r="F113" s="8" t="s">
        <v>186</v>
      </c>
      <c r="G113" s="53">
        <v>0</v>
      </c>
      <c r="H113" s="53"/>
      <c r="I113" s="78"/>
      <c r="J113" s="54">
        <v>0</v>
      </c>
      <c r="K113" s="73" t="e">
        <f t="shared" si="25"/>
        <v>#DIV/0!</v>
      </c>
      <c r="L113" s="73" t="e">
        <f t="shared" si="26"/>
        <v>#DIV/0!</v>
      </c>
    </row>
    <row r="114" spans="2:12">
      <c r="B114" s="11"/>
      <c r="C114" s="11"/>
      <c r="D114" s="8"/>
      <c r="E114" s="8">
        <v>4225</v>
      </c>
      <c r="F114" s="8" t="s">
        <v>187</v>
      </c>
      <c r="G114" s="53">
        <v>0</v>
      </c>
      <c r="H114" s="53"/>
      <c r="I114" s="78"/>
      <c r="J114" s="54">
        <v>0</v>
      </c>
      <c r="K114" s="73" t="e">
        <f t="shared" si="25"/>
        <v>#DIV/0!</v>
      </c>
      <c r="L114" s="73" t="e">
        <f t="shared" si="26"/>
        <v>#DIV/0!</v>
      </c>
    </row>
    <row r="115" spans="2:12">
      <c r="B115" s="11"/>
      <c r="C115" s="11"/>
      <c r="D115" s="8"/>
      <c r="E115" s="8">
        <v>4227</v>
      </c>
      <c r="F115" s="8" t="s">
        <v>162</v>
      </c>
      <c r="G115" s="53">
        <v>0</v>
      </c>
      <c r="H115" s="53">
        <v>7636</v>
      </c>
      <c r="I115" s="78">
        <v>9622.6299999999992</v>
      </c>
      <c r="J115" s="54">
        <v>858.91</v>
      </c>
      <c r="K115" s="73" t="e">
        <f t="shared" si="25"/>
        <v>#DIV/0!</v>
      </c>
      <c r="L115" s="73">
        <f t="shared" si="26"/>
        <v>8.9259381271024658</v>
      </c>
    </row>
    <row r="116" spans="2:12">
      <c r="B116" s="11"/>
      <c r="C116" s="11"/>
      <c r="D116" s="8">
        <v>424</v>
      </c>
      <c r="E116" s="8"/>
      <c r="F116" s="8" t="s">
        <v>163</v>
      </c>
      <c r="G116" s="53">
        <f>G117</f>
        <v>103.16</v>
      </c>
      <c r="H116" s="53">
        <f t="shared" ref="H116:J116" si="39">H117</f>
        <v>14265</v>
      </c>
      <c r="I116" s="53">
        <f t="shared" si="39"/>
        <v>14265</v>
      </c>
      <c r="J116" s="53">
        <f t="shared" si="39"/>
        <v>0</v>
      </c>
      <c r="K116" s="73">
        <f t="shared" si="25"/>
        <v>0</v>
      </c>
      <c r="L116" s="73">
        <f t="shared" si="26"/>
        <v>0</v>
      </c>
    </row>
    <row r="117" spans="2:12">
      <c r="B117" s="11"/>
      <c r="C117" s="11"/>
      <c r="D117" s="8"/>
      <c r="E117" s="8">
        <v>4241</v>
      </c>
      <c r="F117" s="8" t="s">
        <v>164</v>
      </c>
      <c r="G117" s="53">
        <v>103.16</v>
      </c>
      <c r="H117" s="53">
        <v>14265</v>
      </c>
      <c r="I117" s="78">
        <v>14265</v>
      </c>
      <c r="J117" s="54">
        <v>0</v>
      </c>
      <c r="K117" s="73">
        <f t="shared" si="25"/>
        <v>0</v>
      </c>
      <c r="L117" s="54"/>
    </row>
    <row r="118" spans="2:12">
      <c r="B118" s="11"/>
      <c r="C118" s="11"/>
      <c r="D118" s="8"/>
      <c r="E118" s="8">
        <v>45</v>
      </c>
      <c r="F118" s="106" t="s">
        <v>192</v>
      </c>
      <c r="G118" s="79">
        <f>SUM(G119+G122)</f>
        <v>39325.769999999997</v>
      </c>
      <c r="H118" s="79">
        <f>SUM(H119+H122)</f>
        <v>6636</v>
      </c>
      <c r="I118" s="79">
        <f>SUM(I119+I122)</f>
        <v>130942.5</v>
      </c>
      <c r="J118" s="79">
        <f>SUM(J119+J122)</f>
        <v>1187.5</v>
      </c>
      <c r="K118" s="73">
        <f t="shared" ref="K118:K119" si="40">SUM(J118/G118*100)</f>
        <v>3.0196484391786864</v>
      </c>
      <c r="L118" s="73">
        <f t="shared" ref="L118:L119" si="41">SUM(J118/I118*100)</f>
        <v>0.90688661053515851</v>
      </c>
    </row>
    <row r="119" spans="2:12">
      <c r="B119" s="11"/>
      <c r="C119" s="11"/>
      <c r="D119" s="8"/>
      <c r="E119" s="8">
        <v>4511</v>
      </c>
      <c r="F119" s="106" t="s">
        <v>193</v>
      </c>
      <c r="G119" s="53">
        <v>39325.769999999997</v>
      </c>
      <c r="H119" s="53">
        <v>6636</v>
      </c>
      <c r="I119" s="78">
        <v>130942.5</v>
      </c>
      <c r="J119" s="54">
        <v>1187.5</v>
      </c>
      <c r="K119" s="73">
        <f t="shared" si="40"/>
        <v>3.0196484391786864</v>
      </c>
      <c r="L119" s="73">
        <f t="shared" si="41"/>
        <v>0.90688661053515851</v>
      </c>
    </row>
    <row r="120" spans="2:12" ht="15" customHeight="1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</row>
    <row r="121" spans="2:12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</row>
    <row r="122" spans="2:12" ht="4.5" customHeight="1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</row>
  </sheetData>
  <protectedRanges>
    <protectedRange algorithmName="SHA-512" hashValue="R8frfBQ/MhInQYm+jLEgMwgPwCkrGPIUaxyIFLRSCn/+fIsUU6bmJDax/r7gTh2PEAEvgODYwg0rRRjqSM/oww==" saltValue="tbZzHO5lCNHCDH5y3XGZag==" spinCount="100000" sqref="F14" name="Range1_1"/>
    <protectedRange algorithmName="SHA-512" hashValue="R8frfBQ/MhInQYm+jLEgMwgPwCkrGPIUaxyIFLRSCn/+fIsUU6bmJDax/r7gTh2PEAEvgODYwg0rRRjqSM/oww==" saltValue="tbZzHO5lCNHCDH5y3XGZag==" spinCount="100000" sqref="F15" name="Range1_4"/>
    <protectedRange algorithmName="SHA-512" hashValue="R8frfBQ/MhInQYm+jLEgMwgPwCkrGPIUaxyIFLRSCn/+fIsUU6bmJDax/r7gTh2PEAEvgODYwg0rRRjqSM/oww==" saltValue="tbZzHO5lCNHCDH5y3XGZag==" spinCount="100000" sqref="F16" name="Range1_5"/>
    <protectedRange algorithmName="SHA-512" hashValue="R8frfBQ/MhInQYm+jLEgMwgPwCkrGPIUaxyIFLRSCn/+fIsUU6bmJDax/r7gTh2PEAEvgODYwg0rRRjqSM/oww==" saltValue="tbZzHO5lCNHCDH5y3XGZag==" spinCount="100000" sqref="E17:F18" name="Range1_9"/>
    <protectedRange algorithmName="SHA-512" hashValue="R8frfBQ/MhInQYm+jLEgMwgPwCkrGPIUaxyIFLRSCn/+fIsUU6bmJDax/r7gTh2PEAEvgODYwg0rRRjqSM/oww==" saltValue="tbZzHO5lCNHCDH5y3XGZag==" spinCount="100000" sqref="F19" name="Range1_11"/>
    <protectedRange algorithmName="SHA-512" hashValue="R8frfBQ/MhInQYm+jLEgMwgPwCkrGPIUaxyIFLRSCn/+fIsUU6bmJDax/r7gTh2PEAEvgODYwg0rRRjqSM/oww==" saltValue="tbZzHO5lCNHCDH5y3XGZag==" spinCount="100000" sqref="F20" name="Range1_12"/>
    <protectedRange algorithmName="SHA-512" hashValue="R8frfBQ/MhInQYm+jLEgMwgPwCkrGPIUaxyIFLRSCn/+fIsUU6bmJDax/r7gTh2PEAEvgODYwg0rRRjqSM/oww==" saltValue="tbZzHO5lCNHCDH5y3XGZag==" spinCount="100000" sqref="F21" name="Range1_13"/>
    <protectedRange algorithmName="SHA-512" hashValue="R8frfBQ/MhInQYm+jLEgMwgPwCkrGPIUaxyIFLRSCn/+fIsUU6bmJDax/r7gTh2PEAEvgODYwg0rRRjqSM/oww==" saltValue="tbZzHO5lCNHCDH5y3XGZag==" spinCount="100000" sqref="F22" name="Range1_14"/>
    <protectedRange algorithmName="SHA-512" hashValue="R8frfBQ/MhInQYm+jLEgMwgPwCkrGPIUaxyIFLRSCn/+fIsUU6bmJDax/r7gTh2PEAEvgODYwg0rRRjqSM/oww==" saltValue="tbZzHO5lCNHCDH5y3XGZag==" spinCount="100000" sqref="F23" name="Range1_15"/>
    <protectedRange algorithmName="SHA-512" hashValue="R8frfBQ/MhInQYm+jLEgMwgPwCkrGPIUaxyIFLRSCn/+fIsUU6bmJDax/r7gTh2PEAEvgODYwg0rRRjqSM/oww==" saltValue="tbZzHO5lCNHCDH5y3XGZag==" spinCount="100000" sqref="F24" name="Range1_16"/>
    <protectedRange algorithmName="SHA-512" hashValue="R8frfBQ/MhInQYm+jLEgMwgPwCkrGPIUaxyIFLRSCn/+fIsUU6bmJDax/r7gTh2PEAEvgODYwg0rRRjqSM/oww==" saltValue="tbZzHO5lCNHCDH5y3XGZag==" spinCount="100000" sqref="F25" name="Range1_17"/>
    <protectedRange algorithmName="SHA-512" hashValue="R8frfBQ/MhInQYm+jLEgMwgPwCkrGPIUaxyIFLRSCn/+fIsUU6bmJDax/r7gTh2PEAEvgODYwg0rRRjqSM/oww==" saltValue="tbZzHO5lCNHCDH5y3XGZag==" spinCount="100000" sqref="F26" name="Range1_18"/>
    <protectedRange algorithmName="SHA-512" hashValue="R8frfBQ/MhInQYm+jLEgMwgPwCkrGPIUaxyIFLRSCn/+fIsUU6bmJDax/r7gTh2PEAEvgODYwg0rRRjqSM/oww==" saltValue="tbZzHO5lCNHCDH5y3XGZag==" spinCount="100000" sqref="F27" name="Range1_19"/>
    <protectedRange algorithmName="SHA-512" hashValue="R8frfBQ/MhInQYm+jLEgMwgPwCkrGPIUaxyIFLRSCn/+fIsUU6bmJDax/r7gTh2PEAEvgODYwg0rRRjqSM/oww==" saltValue="tbZzHO5lCNHCDH5y3XGZag==" spinCount="100000" sqref="F28" name="Range1_20"/>
    <protectedRange algorithmName="SHA-512" hashValue="R8frfBQ/MhInQYm+jLEgMwgPwCkrGPIUaxyIFLRSCn/+fIsUU6bmJDax/r7gTh2PEAEvgODYwg0rRRjqSM/oww==" saltValue="tbZzHO5lCNHCDH5y3XGZag==" spinCount="100000" sqref="F29:F32" name="Range1_21"/>
    <protectedRange algorithmName="SHA-512" hashValue="R8frfBQ/MhInQYm+jLEgMwgPwCkrGPIUaxyIFLRSCn/+fIsUU6bmJDax/r7gTh2PEAEvgODYwg0rRRjqSM/oww==" saltValue="tbZzHO5lCNHCDH5y3XGZag==" spinCount="100000" sqref="F33:F35" name="Range1_22"/>
    <protectedRange algorithmName="SHA-512" hashValue="R8frfBQ/MhInQYm+jLEgMwgPwCkrGPIUaxyIFLRSCn/+fIsUU6bmJDax/r7gTh2PEAEvgODYwg0rRRjqSM/oww==" saltValue="tbZzHO5lCNHCDH5y3XGZag==" spinCount="100000" sqref="F42 F36:F39" name="Range1_23"/>
    <protectedRange algorithmName="SHA-512" hashValue="R8frfBQ/MhInQYm+jLEgMwgPwCkrGPIUaxyIFLRSCn/+fIsUU6bmJDax/r7gTh2PEAEvgODYwg0rRRjqSM/oww==" saltValue="tbZzHO5lCNHCDH5y3XGZag==" spinCount="100000" sqref="F40" name="Range1_24"/>
    <protectedRange algorithmName="SHA-512" hashValue="R8frfBQ/MhInQYm+jLEgMwgPwCkrGPIUaxyIFLRSCn/+fIsUU6bmJDax/r7gTh2PEAEvgODYwg0rRRjqSM/oww==" saltValue="tbZzHO5lCNHCDH5y3XGZag==" spinCount="100000" sqref="F41" name="Range1_26"/>
    <protectedRange algorithmName="SHA-512" hashValue="R8frfBQ/MhInQYm+jLEgMwgPwCkrGPIUaxyIFLRSCn/+fIsUU6bmJDax/r7gTh2PEAEvgODYwg0rRRjqSM/oww==" saltValue="tbZzHO5lCNHCDH5y3XGZag==" spinCount="100000" sqref="F45" name="Range1_28"/>
    <protectedRange algorithmName="SHA-512" hashValue="R8frfBQ/MhInQYm+jLEgMwgPwCkrGPIUaxyIFLRSCn/+fIsUU6bmJDax/r7gTh2PEAEvgODYwg0rRRjqSM/oww==" saltValue="tbZzHO5lCNHCDH5y3XGZag==" spinCount="100000" sqref="F46" name="Range1_29"/>
    <protectedRange algorithmName="SHA-512" hashValue="R8frfBQ/MhInQYm+jLEgMwgPwCkrGPIUaxyIFLRSCn/+fIsUU6bmJDax/r7gTh2PEAEvgODYwg0rRRjqSM/oww==" saltValue="tbZzHO5lCNHCDH5y3XGZag==" spinCount="100000" sqref="J38:J39" name="Range1_33"/>
    <protectedRange algorithmName="SHA-512" hashValue="R8frfBQ/MhInQYm+jLEgMwgPwCkrGPIUaxyIFLRSCn/+fIsUU6bmJDax/r7gTh2PEAEvgODYwg0rRRjqSM/oww==" saltValue="tbZzHO5lCNHCDH5y3XGZag==" spinCount="100000" sqref="G20" name="Range1_34"/>
    <protectedRange algorithmName="SHA-512" hashValue="R8frfBQ/MhInQYm+jLEgMwgPwCkrGPIUaxyIFLRSCn/+fIsUU6bmJDax/r7gTh2PEAEvgODYwg0rRRjqSM/oww==" saltValue="tbZzHO5lCNHCDH5y3XGZag==" spinCount="100000" sqref="J20" name="Range1_35"/>
    <protectedRange algorithmName="SHA-512" hashValue="R8frfBQ/MhInQYm+jLEgMwgPwCkrGPIUaxyIFLRSCn/+fIsUU6bmJDax/r7gTh2PEAEvgODYwg0rRRjqSM/oww==" saltValue="tbZzHO5lCNHCDH5y3XGZag==" spinCount="100000" sqref="G17:G18" name="Range1_36"/>
    <protectedRange algorithmName="SHA-512" hashValue="R8frfBQ/MhInQYm+jLEgMwgPwCkrGPIUaxyIFLRSCn/+fIsUU6bmJDax/r7gTh2PEAEvgODYwg0rRRjqSM/oww==" saltValue="tbZzHO5lCNHCDH5y3XGZag==" spinCount="100000" sqref="J17:J18" name="Range1_38"/>
  </protectedRanges>
  <mergeCells count="7">
    <mergeCell ref="B2:L2"/>
    <mergeCell ref="B4:L4"/>
    <mergeCell ref="B6:L6"/>
    <mergeCell ref="B50:F50"/>
    <mergeCell ref="B9:F9"/>
    <mergeCell ref="B49:F49"/>
    <mergeCell ref="B8:F8"/>
  </mergeCells>
  <conditionalFormatting sqref="G17:G18 G20">
    <cfRule type="cellIs" dxfId="2" priority="2" operator="lessThan">
      <formula>-0.001</formula>
    </cfRule>
  </conditionalFormatting>
  <conditionalFormatting sqref="J17:J18 J20">
    <cfRule type="cellIs" dxfId="1" priority="1" operator="lessThan">
      <formula>0</formula>
    </cfRule>
  </conditionalFormatting>
  <conditionalFormatting sqref="J38:J39">
    <cfRule type="cellIs" dxfId="0" priority="5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37"/>
  <sheetViews>
    <sheetView topLeftCell="B6" workbookViewId="0">
      <selection activeCell="C37" sqref="C37"/>
    </sheetView>
  </sheetViews>
  <sheetFormatPr defaultRowHeight="15"/>
  <cols>
    <col min="2" max="2" width="37.7109375" customWidth="1"/>
    <col min="3" max="6" width="25.28515625" customWidth="1"/>
    <col min="7" max="8" width="15.7109375" customWidth="1"/>
  </cols>
  <sheetData>
    <row r="1" spans="2:8" ht="18">
      <c r="B1" s="3"/>
      <c r="C1" s="3"/>
      <c r="D1" s="3"/>
      <c r="E1" s="3"/>
      <c r="F1" s="4"/>
      <c r="G1" s="4"/>
      <c r="H1" s="4"/>
    </row>
    <row r="2" spans="2:8" ht="15.75" customHeight="1">
      <c r="B2" s="142" t="s">
        <v>44</v>
      </c>
      <c r="C2" s="142"/>
      <c r="D2" s="142"/>
      <c r="E2" s="142"/>
      <c r="F2" s="142"/>
      <c r="G2" s="142"/>
      <c r="H2" s="142"/>
    </row>
    <row r="3" spans="2:8" ht="18">
      <c r="B3" s="3"/>
      <c r="C3" s="3"/>
      <c r="D3" s="3"/>
      <c r="E3" s="3"/>
      <c r="F3" s="4"/>
      <c r="G3" s="4"/>
      <c r="H3" s="4"/>
    </row>
    <row r="4" spans="2:8" ht="33.75" customHeight="1">
      <c r="B4" s="28" t="s">
        <v>7</v>
      </c>
      <c r="C4" s="28" t="s">
        <v>27</v>
      </c>
      <c r="D4" s="28" t="s">
        <v>57</v>
      </c>
      <c r="E4" s="28" t="s">
        <v>54</v>
      </c>
      <c r="F4" s="28" t="s">
        <v>28</v>
      </c>
      <c r="G4" s="28" t="s">
        <v>29</v>
      </c>
      <c r="H4" s="28" t="s">
        <v>55</v>
      </c>
    </row>
    <row r="5" spans="2:8">
      <c r="B5" s="28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41</v>
      </c>
      <c r="H5" s="30" t="s">
        <v>42</v>
      </c>
    </row>
    <row r="6" spans="2:8">
      <c r="B6" s="100" t="s">
        <v>51</v>
      </c>
      <c r="C6" s="101">
        <f>SUM(C7+C9+C12+C15+C17)</f>
        <v>608379.82999999996</v>
      </c>
      <c r="D6" s="101">
        <f>SUM(D7+D9+D12+D15+D17+D19)</f>
        <v>1372726</v>
      </c>
      <c r="E6" s="101">
        <f>SUM(E7+E9+E12+E15+E17+E19)</f>
        <v>1779378.49</v>
      </c>
      <c r="F6" s="101">
        <f t="shared" ref="F6" si="0">SUM(F7+F9+F12+F15+F17)</f>
        <v>624079.21</v>
      </c>
      <c r="G6" s="102">
        <f>SUM(F6/C6*100)</f>
        <v>102.58052276322178</v>
      </c>
      <c r="H6" s="102">
        <f>SUM(F6/E6*100)</f>
        <v>35.072875923098294</v>
      </c>
    </row>
    <row r="7" spans="2:8">
      <c r="B7" s="7" t="s">
        <v>18</v>
      </c>
      <c r="C7" s="79">
        <f>C8</f>
        <v>81588.600000000006</v>
      </c>
      <c r="D7" s="79">
        <f t="shared" ref="D7:F7" si="1">D8</f>
        <v>95186</v>
      </c>
      <c r="E7" s="79">
        <f t="shared" si="1"/>
        <v>212379.5</v>
      </c>
      <c r="F7" s="79">
        <f t="shared" si="1"/>
        <v>29099.06</v>
      </c>
      <c r="G7" s="54"/>
      <c r="H7" s="54"/>
    </row>
    <row r="8" spans="2:8">
      <c r="B8" s="18" t="s">
        <v>19</v>
      </c>
      <c r="C8" s="53">
        <v>81588.600000000006</v>
      </c>
      <c r="D8" s="53">
        <v>95186</v>
      </c>
      <c r="E8" s="53">
        <v>212379.5</v>
      </c>
      <c r="F8" s="54">
        <v>29099.06</v>
      </c>
      <c r="G8" s="54"/>
      <c r="H8" s="54"/>
    </row>
    <row r="9" spans="2:8">
      <c r="B9" s="7" t="s">
        <v>24</v>
      </c>
      <c r="C9" s="79">
        <f>C10</f>
        <v>4407.6000000000004</v>
      </c>
      <c r="D9" s="79">
        <f>D10+D11</f>
        <v>5981</v>
      </c>
      <c r="E9" s="79">
        <f>E10+E11</f>
        <v>7981</v>
      </c>
      <c r="F9" s="79">
        <f t="shared" ref="F9" si="2">F10</f>
        <v>4491.83</v>
      </c>
      <c r="G9" s="54"/>
      <c r="H9" s="54"/>
    </row>
    <row r="10" spans="2:8">
      <c r="B10" s="20" t="s">
        <v>25</v>
      </c>
      <c r="C10" s="53">
        <v>4407.6000000000004</v>
      </c>
      <c r="D10" s="53">
        <v>4981</v>
      </c>
      <c r="E10" s="78">
        <v>6981</v>
      </c>
      <c r="F10" s="54">
        <v>4491.83</v>
      </c>
      <c r="G10" s="54"/>
      <c r="H10" s="54"/>
    </row>
    <row r="11" spans="2:8">
      <c r="B11" s="20" t="s">
        <v>189</v>
      </c>
      <c r="C11" s="53"/>
      <c r="D11" s="53">
        <v>1000</v>
      </c>
      <c r="E11" s="78">
        <v>1000</v>
      </c>
      <c r="F11" s="54"/>
      <c r="G11" s="54"/>
      <c r="H11" s="54"/>
    </row>
    <row r="12" spans="2:8">
      <c r="B12" s="7" t="s">
        <v>173</v>
      </c>
      <c r="C12" s="79">
        <f>C13+C14</f>
        <v>521587.29000000004</v>
      </c>
      <c r="D12" s="79">
        <f>D13+D14</f>
        <v>1255559</v>
      </c>
      <c r="E12" s="79">
        <f>E13+E14</f>
        <v>1539531.36</v>
      </c>
      <c r="F12" s="79">
        <f>F13+F14</f>
        <v>589373.25</v>
      </c>
      <c r="G12" s="54"/>
      <c r="H12" s="54"/>
    </row>
    <row r="13" spans="2:8">
      <c r="B13" s="20" t="s">
        <v>174</v>
      </c>
      <c r="C13" s="53">
        <v>509444.95</v>
      </c>
      <c r="D13" s="53">
        <v>1214572</v>
      </c>
      <c r="E13" s="78">
        <v>1481004.36</v>
      </c>
      <c r="F13" s="54">
        <v>573038.81999999995</v>
      </c>
      <c r="G13" s="54"/>
      <c r="H13" s="54"/>
    </row>
    <row r="14" spans="2:8">
      <c r="B14" s="20" t="s">
        <v>188</v>
      </c>
      <c r="C14" s="53">
        <v>12142.34</v>
      </c>
      <c r="D14" s="117">
        <v>40987</v>
      </c>
      <c r="E14" s="78">
        <v>58527</v>
      </c>
      <c r="F14" s="54">
        <v>16334.43</v>
      </c>
      <c r="G14" s="54"/>
      <c r="H14" s="54"/>
    </row>
    <row r="15" spans="2:8">
      <c r="B15" s="13" t="s">
        <v>175</v>
      </c>
      <c r="C15" s="79">
        <f>C16</f>
        <v>796.34</v>
      </c>
      <c r="D15" s="79">
        <f t="shared" ref="D15:F15" si="3">D16</f>
        <v>1000</v>
      </c>
      <c r="E15" s="79">
        <f t="shared" si="3"/>
        <v>2500</v>
      </c>
      <c r="F15" s="79">
        <f t="shared" si="3"/>
        <v>1115.07</v>
      </c>
      <c r="G15" s="54"/>
      <c r="H15" s="54"/>
    </row>
    <row r="16" spans="2:8">
      <c r="B16" s="98" t="s">
        <v>177</v>
      </c>
      <c r="C16" s="53">
        <v>796.34</v>
      </c>
      <c r="D16" s="53">
        <v>1000</v>
      </c>
      <c r="E16" s="78">
        <v>2500</v>
      </c>
      <c r="F16" s="54">
        <v>1115.07</v>
      </c>
      <c r="G16" s="54"/>
      <c r="H16" s="54"/>
    </row>
    <row r="17" spans="2:8">
      <c r="B17" s="97" t="s">
        <v>176</v>
      </c>
      <c r="C17" s="79">
        <f>C18</f>
        <v>0</v>
      </c>
      <c r="D17" s="79">
        <f t="shared" ref="D17:F17" si="4">D18</f>
        <v>0</v>
      </c>
      <c r="E17" s="79">
        <f t="shared" si="4"/>
        <v>0</v>
      </c>
      <c r="F17" s="79">
        <f t="shared" si="4"/>
        <v>0</v>
      </c>
      <c r="G17" s="54"/>
      <c r="H17" s="54"/>
    </row>
    <row r="18" spans="2:8">
      <c r="B18" s="99" t="s">
        <v>26</v>
      </c>
      <c r="C18" s="53">
        <v>0</v>
      </c>
      <c r="D18" s="53">
        <v>0</v>
      </c>
      <c r="E18" s="78">
        <v>0</v>
      </c>
      <c r="F18" s="54">
        <v>0</v>
      </c>
      <c r="G18" s="54"/>
      <c r="H18" s="54"/>
    </row>
    <row r="19" spans="2:8">
      <c r="B19" s="20" t="s">
        <v>195</v>
      </c>
      <c r="C19" s="53"/>
      <c r="D19" s="53">
        <v>15000</v>
      </c>
      <c r="E19" s="78">
        <v>16986.63</v>
      </c>
      <c r="F19" s="54"/>
      <c r="G19" s="54"/>
      <c r="H19" s="54"/>
    </row>
    <row r="20" spans="2:8" ht="15.75" customHeight="1">
      <c r="B20" s="100" t="s">
        <v>52</v>
      </c>
      <c r="C20" s="60">
        <f>SUM(C21+C23+C27+C30+C32)</f>
        <v>599647.14</v>
      </c>
      <c r="D20" s="60">
        <f>SUM(D21+D23+D27+D30+D32)</f>
        <v>1372726</v>
      </c>
      <c r="E20" s="60">
        <f>SUM(E21+E23+E27+E30+E32)</f>
        <v>1779378.4900000002</v>
      </c>
      <c r="F20" s="60">
        <f>SUM(F21+F23+F27+F30+F32)</f>
        <v>625360.41999999993</v>
      </c>
      <c r="G20" s="102">
        <f>SUM(F20/C20*100)</f>
        <v>104.28806847973959</v>
      </c>
      <c r="H20" s="102">
        <f>SUM(F20/E20*100)</f>
        <v>35.144879153844322</v>
      </c>
    </row>
    <row r="21" spans="2:8" ht="15.75" customHeight="1">
      <c r="B21" s="7" t="s">
        <v>18</v>
      </c>
      <c r="C21" s="79">
        <f>C22</f>
        <v>73147.88</v>
      </c>
      <c r="D21" s="79">
        <f t="shared" ref="D21:F21" si="5">D22</f>
        <v>95186</v>
      </c>
      <c r="E21" s="79">
        <f t="shared" si="5"/>
        <v>212379.5</v>
      </c>
      <c r="F21" s="79">
        <f t="shared" si="5"/>
        <v>34265.879999999997</v>
      </c>
      <c r="G21" s="54"/>
      <c r="H21" s="54"/>
    </row>
    <row r="22" spans="2:8">
      <c r="B22" s="18" t="s">
        <v>19</v>
      </c>
      <c r="C22" s="53">
        <v>73147.88</v>
      </c>
      <c r="D22" s="53">
        <v>95186</v>
      </c>
      <c r="E22" s="53">
        <v>212379.5</v>
      </c>
      <c r="F22" s="54">
        <v>34265.879999999997</v>
      </c>
      <c r="G22" s="54"/>
      <c r="H22" s="54"/>
    </row>
    <row r="23" spans="2:8">
      <c r="B23" s="97" t="s">
        <v>24</v>
      </c>
      <c r="C23" s="79">
        <f>C24+C25</f>
        <v>104.92</v>
      </c>
      <c r="D23" s="79">
        <f>D24+D25+D26</f>
        <v>20981</v>
      </c>
      <c r="E23" s="79">
        <f>E24+E25+E26</f>
        <v>24967.63</v>
      </c>
      <c r="F23" s="79">
        <f t="shared" ref="F23" si="6">F24</f>
        <v>885.44</v>
      </c>
      <c r="G23" s="54"/>
      <c r="H23" s="54"/>
    </row>
    <row r="24" spans="2:8">
      <c r="B24" s="19" t="s">
        <v>25</v>
      </c>
      <c r="C24" s="53">
        <v>104.92</v>
      </c>
      <c r="D24" s="53">
        <v>4981</v>
      </c>
      <c r="E24" s="53">
        <v>6981</v>
      </c>
      <c r="F24" s="54">
        <v>885.44</v>
      </c>
      <c r="G24" s="54"/>
      <c r="H24" s="54"/>
    </row>
    <row r="25" spans="2:8">
      <c r="B25" s="20" t="s">
        <v>189</v>
      </c>
      <c r="C25" s="53"/>
      <c r="D25" s="53">
        <v>1000</v>
      </c>
      <c r="E25" s="53">
        <v>1000</v>
      </c>
      <c r="F25" s="54">
        <v>0</v>
      </c>
      <c r="G25" s="54"/>
      <c r="H25" s="54"/>
    </row>
    <row r="26" spans="2:8">
      <c r="B26" s="20" t="s">
        <v>195</v>
      </c>
      <c r="C26" s="53"/>
      <c r="D26" s="53">
        <v>15000</v>
      </c>
      <c r="E26" s="53">
        <v>16986.63</v>
      </c>
      <c r="F26" s="54"/>
      <c r="G26" s="54"/>
      <c r="H26" s="54"/>
    </row>
    <row r="27" spans="2:8">
      <c r="B27" s="7" t="s">
        <v>173</v>
      </c>
      <c r="C27" s="79">
        <f>C28</f>
        <v>526394.34</v>
      </c>
      <c r="D27" s="79">
        <f>D28+D29</f>
        <v>1255559</v>
      </c>
      <c r="E27" s="79">
        <f>E28+E29</f>
        <v>1539531.36</v>
      </c>
      <c r="F27" s="79">
        <f>F28+F29</f>
        <v>589147.11</v>
      </c>
      <c r="G27" s="54"/>
      <c r="H27" s="54"/>
    </row>
    <row r="28" spans="2:8">
      <c r="B28" s="20" t="s">
        <v>174</v>
      </c>
      <c r="C28" s="53">
        <v>526394.34</v>
      </c>
      <c r="D28" s="53">
        <v>1214572</v>
      </c>
      <c r="E28" s="78">
        <v>1481004.36</v>
      </c>
      <c r="F28" s="54">
        <v>575582.46</v>
      </c>
      <c r="G28" s="54"/>
      <c r="H28" s="54"/>
    </row>
    <row r="29" spans="2:8">
      <c r="B29" s="20" t="s">
        <v>188</v>
      </c>
      <c r="C29" s="53">
        <v>17173.04</v>
      </c>
      <c r="D29" s="117">
        <v>40987</v>
      </c>
      <c r="E29" s="78">
        <v>58527</v>
      </c>
      <c r="F29" s="54">
        <v>13564.65</v>
      </c>
      <c r="G29" s="54"/>
      <c r="H29" s="54"/>
    </row>
    <row r="30" spans="2:8">
      <c r="B30" s="7" t="s">
        <v>175</v>
      </c>
      <c r="C30" s="79">
        <f>C31</f>
        <v>0</v>
      </c>
      <c r="D30" s="79">
        <f t="shared" ref="D30:F30" si="7">D31</f>
        <v>1000</v>
      </c>
      <c r="E30" s="79">
        <f t="shared" si="7"/>
        <v>2500</v>
      </c>
      <c r="F30" s="79">
        <f t="shared" si="7"/>
        <v>1061.99</v>
      </c>
      <c r="G30" s="54"/>
      <c r="H30" s="54"/>
    </row>
    <row r="31" spans="2:8">
      <c r="B31" s="20" t="s">
        <v>177</v>
      </c>
      <c r="C31" s="53"/>
      <c r="D31" s="53">
        <v>1000</v>
      </c>
      <c r="E31" s="78">
        <v>2500</v>
      </c>
      <c r="F31" s="54">
        <v>1061.99</v>
      </c>
      <c r="G31" s="54"/>
      <c r="H31" s="54"/>
    </row>
    <row r="32" spans="2:8">
      <c r="B32" s="97" t="s">
        <v>176</v>
      </c>
      <c r="C32" s="79">
        <f>C33</f>
        <v>0</v>
      </c>
      <c r="D32" s="79">
        <f t="shared" ref="D32:F32" si="8">D33</f>
        <v>0</v>
      </c>
      <c r="E32" s="79">
        <f t="shared" si="8"/>
        <v>0</v>
      </c>
      <c r="F32" s="79">
        <f t="shared" si="8"/>
        <v>0</v>
      </c>
      <c r="G32" s="54"/>
      <c r="H32" s="54"/>
    </row>
    <row r="33" spans="2:11">
      <c r="B33" s="98" t="s">
        <v>178</v>
      </c>
      <c r="C33" s="53">
        <v>0</v>
      </c>
      <c r="D33" s="53">
        <v>0</v>
      </c>
      <c r="E33" s="78">
        <v>0</v>
      </c>
      <c r="F33" s="54">
        <v>0</v>
      </c>
      <c r="G33" s="54"/>
      <c r="H33" s="54"/>
    </row>
    <row r="35" spans="2:11" ht="15" customHeight="1">
      <c r="B35" s="27"/>
      <c r="C35" s="27"/>
      <c r="D35" s="27"/>
      <c r="E35" s="27"/>
      <c r="F35" s="27"/>
      <c r="G35" s="27"/>
      <c r="H35" s="27"/>
      <c r="I35" s="27"/>
      <c r="J35" s="27"/>
      <c r="K35" s="27"/>
    </row>
    <row r="36" spans="2:11">
      <c r="B36" s="27"/>
      <c r="C36" s="27"/>
      <c r="D36" s="27"/>
      <c r="E36" s="27"/>
      <c r="F36" s="27"/>
      <c r="G36" s="27"/>
      <c r="H36" s="27"/>
      <c r="I36" s="27"/>
      <c r="J36" s="27"/>
      <c r="K36" s="27"/>
    </row>
    <row r="37" spans="2:11">
      <c r="B37" s="27"/>
      <c r="C37" s="27"/>
      <c r="D37" s="27"/>
      <c r="E37" s="27"/>
      <c r="F37" s="27"/>
      <c r="G37" s="27"/>
      <c r="H37" s="27"/>
      <c r="I37" s="27"/>
      <c r="J37" s="27"/>
      <c r="K37" s="27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3"/>
  <sheetViews>
    <sheetView topLeftCell="B1" workbookViewId="0">
      <selection activeCell="D9" sqref="D9"/>
    </sheetView>
  </sheetViews>
  <sheetFormatPr defaultRowHeight="15"/>
  <cols>
    <col min="2" max="2" width="37.7109375" customWidth="1"/>
    <col min="3" max="6" width="25.28515625" customWidth="1"/>
    <col min="7" max="8" width="15.7109375" customWidth="1"/>
  </cols>
  <sheetData>
    <row r="1" spans="2:8" ht="18">
      <c r="B1" s="3"/>
      <c r="C1" s="3"/>
      <c r="D1" s="3"/>
      <c r="E1" s="3"/>
      <c r="F1" s="4"/>
      <c r="G1" s="4"/>
      <c r="H1" s="4"/>
    </row>
    <row r="2" spans="2:8" ht="15.75" customHeight="1">
      <c r="B2" s="142" t="s">
        <v>45</v>
      </c>
      <c r="C2" s="142"/>
      <c r="D2" s="142"/>
      <c r="E2" s="142"/>
      <c r="F2" s="142"/>
      <c r="G2" s="142"/>
      <c r="H2" s="142"/>
    </row>
    <row r="3" spans="2:8" ht="18">
      <c r="B3" s="3"/>
      <c r="C3" s="3"/>
      <c r="D3" s="3"/>
      <c r="E3" s="3"/>
      <c r="F3" s="4"/>
      <c r="G3" s="4"/>
      <c r="H3" s="4"/>
    </row>
    <row r="4" spans="2:8" ht="25.5">
      <c r="B4" s="28" t="s">
        <v>7</v>
      </c>
      <c r="C4" s="28" t="s">
        <v>64</v>
      </c>
      <c r="D4" s="28" t="s">
        <v>57</v>
      </c>
      <c r="E4" s="28" t="s">
        <v>54</v>
      </c>
      <c r="F4" s="28" t="s">
        <v>65</v>
      </c>
      <c r="G4" s="28" t="s">
        <v>29</v>
      </c>
      <c r="H4" s="28" t="s">
        <v>55</v>
      </c>
    </row>
    <row r="5" spans="2:8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41</v>
      </c>
      <c r="H5" s="30" t="s">
        <v>42</v>
      </c>
    </row>
    <row r="6" spans="2:8" ht="15.75" customHeight="1">
      <c r="B6" s="7" t="s">
        <v>52</v>
      </c>
      <c r="C6" s="91">
        <f>C7</f>
        <v>599647.14</v>
      </c>
      <c r="D6" s="91">
        <f t="shared" ref="D6:F6" si="0">D7</f>
        <v>1372726</v>
      </c>
      <c r="E6" s="91">
        <f t="shared" si="0"/>
        <v>1779388</v>
      </c>
      <c r="F6" s="91">
        <f t="shared" si="0"/>
        <v>625360.42000000004</v>
      </c>
      <c r="G6" s="80">
        <f>SUM(C6/C6*100)</f>
        <v>100</v>
      </c>
      <c r="H6" s="80">
        <f>SUM(F6/E6*100)</f>
        <v>35.144691320836159</v>
      </c>
    </row>
    <row r="7" spans="2:8" ht="15.75" customHeight="1">
      <c r="B7" s="7" t="s">
        <v>168</v>
      </c>
      <c r="C7" s="91">
        <f>C8</f>
        <v>599647.14</v>
      </c>
      <c r="D7" s="91">
        <f t="shared" ref="D7:F7" si="1">D8</f>
        <v>1372726</v>
      </c>
      <c r="E7" s="91">
        <f t="shared" si="1"/>
        <v>1779388</v>
      </c>
      <c r="F7" s="91">
        <f t="shared" si="1"/>
        <v>625360.42000000004</v>
      </c>
      <c r="G7" s="80"/>
      <c r="H7" s="80"/>
    </row>
    <row r="8" spans="2:8">
      <c r="B8" s="12" t="s">
        <v>198</v>
      </c>
      <c r="C8" s="95">
        <v>599647.14</v>
      </c>
      <c r="D8" s="95">
        <v>1372726</v>
      </c>
      <c r="E8" s="95">
        <v>1779388</v>
      </c>
      <c r="F8" s="95">
        <v>625360.42000000004</v>
      </c>
      <c r="G8" s="54"/>
      <c r="H8" s="54"/>
    </row>
    <row r="9" spans="2:8">
      <c r="B9" s="17"/>
      <c r="C9" s="95">
        <v>0</v>
      </c>
      <c r="D9" s="95">
        <v>0</v>
      </c>
      <c r="E9" s="95">
        <v>0</v>
      </c>
      <c r="F9" s="96">
        <v>0</v>
      </c>
      <c r="G9" s="54"/>
      <c r="H9" s="54"/>
    </row>
    <row r="11" spans="2:8">
      <c r="B11" s="27"/>
      <c r="C11" s="27"/>
      <c r="D11" s="27"/>
      <c r="E11" s="27"/>
      <c r="F11" s="27"/>
      <c r="G11" s="27"/>
      <c r="H11" s="27"/>
    </row>
    <row r="12" spans="2:8">
      <c r="B12" s="27"/>
      <c r="C12" s="27"/>
      <c r="D12" s="27"/>
      <c r="E12" s="27"/>
      <c r="F12" s="27"/>
      <c r="G12" s="27"/>
      <c r="H12" s="27"/>
    </row>
    <row r="13" spans="2:8">
      <c r="B13" s="27"/>
      <c r="C13" s="27"/>
      <c r="D13" s="27"/>
      <c r="E13" s="27"/>
      <c r="F13" s="27"/>
      <c r="G13" s="27"/>
      <c r="H13" s="27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20"/>
  <sheetViews>
    <sheetView topLeftCell="A3" workbookViewId="0">
      <selection activeCell="J11" sqref="J11"/>
    </sheetView>
  </sheetViews>
  <sheetFormatPr defaultRowHeight="15"/>
  <cols>
    <col min="2" max="2" width="7.42578125" bestFit="1" customWidth="1"/>
    <col min="3" max="3" width="8.42578125" bestFit="1" customWidth="1"/>
    <col min="4" max="4" width="8.42578125" customWidth="1"/>
    <col min="5" max="5" width="6" bestFit="1" customWidth="1"/>
    <col min="6" max="10" width="25.28515625" customWidth="1"/>
    <col min="11" max="12" width="15.7109375" customWidth="1"/>
  </cols>
  <sheetData>
    <row r="1" spans="2:12" ht="18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>
      <c r="B2" s="142" t="s">
        <v>11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2" ht="18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>
      <c r="B4" s="142" t="s">
        <v>59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2:12" ht="15.75" customHeight="1">
      <c r="B5" s="142" t="s">
        <v>46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2:12" ht="18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>
      <c r="B7" s="146" t="s">
        <v>7</v>
      </c>
      <c r="C7" s="147"/>
      <c r="D7" s="147"/>
      <c r="E7" s="147"/>
      <c r="F7" s="148"/>
      <c r="G7" s="31" t="s">
        <v>27</v>
      </c>
      <c r="H7" s="31" t="s">
        <v>57</v>
      </c>
      <c r="I7" s="31" t="s">
        <v>54</v>
      </c>
      <c r="J7" s="31" t="s">
        <v>28</v>
      </c>
      <c r="K7" s="31" t="s">
        <v>29</v>
      </c>
      <c r="L7" s="31" t="s">
        <v>55</v>
      </c>
    </row>
    <row r="8" spans="2:12">
      <c r="B8" s="146">
        <v>1</v>
      </c>
      <c r="C8" s="147"/>
      <c r="D8" s="147"/>
      <c r="E8" s="147"/>
      <c r="F8" s="148"/>
      <c r="G8" s="32">
        <v>2</v>
      </c>
      <c r="H8" s="32">
        <v>3</v>
      </c>
      <c r="I8" s="32">
        <v>4</v>
      </c>
      <c r="J8" s="32">
        <v>5</v>
      </c>
      <c r="K8" s="32" t="s">
        <v>41</v>
      </c>
      <c r="L8" s="32" t="s">
        <v>42</v>
      </c>
    </row>
    <row r="9" spans="2:12" ht="25.5">
      <c r="B9" s="7">
        <v>8</v>
      </c>
      <c r="C9" s="7"/>
      <c r="D9" s="7"/>
      <c r="E9" s="7"/>
      <c r="F9" s="7" t="s">
        <v>8</v>
      </c>
      <c r="G9" s="79">
        <f>G10</f>
        <v>0</v>
      </c>
      <c r="H9" s="79">
        <f t="shared" ref="H9:J9" si="0">H10</f>
        <v>0</v>
      </c>
      <c r="I9" s="79">
        <f t="shared" si="0"/>
        <v>0</v>
      </c>
      <c r="J9" s="79">
        <f t="shared" si="0"/>
        <v>0</v>
      </c>
      <c r="K9" s="54"/>
      <c r="L9" s="54"/>
    </row>
    <row r="10" spans="2:12">
      <c r="B10" s="7"/>
      <c r="C10" s="11">
        <v>84</v>
      </c>
      <c r="D10" s="11"/>
      <c r="E10" s="11"/>
      <c r="F10" s="11" t="s">
        <v>13</v>
      </c>
      <c r="G10" s="53">
        <f>G11</f>
        <v>0</v>
      </c>
      <c r="H10" s="53">
        <f t="shared" ref="H10:J10" si="1">H11</f>
        <v>0</v>
      </c>
      <c r="I10" s="53">
        <f t="shared" si="1"/>
        <v>0</v>
      </c>
      <c r="J10" s="53">
        <f t="shared" si="1"/>
        <v>0</v>
      </c>
      <c r="K10" s="54"/>
      <c r="L10" s="54"/>
    </row>
    <row r="11" spans="2:12" ht="51">
      <c r="B11" s="8"/>
      <c r="C11" s="8"/>
      <c r="D11" s="8">
        <v>844</v>
      </c>
      <c r="E11" s="8"/>
      <c r="F11" s="21" t="s">
        <v>170</v>
      </c>
      <c r="G11" s="53">
        <f>G12</f>
        <v>0</v>
      </c>
      <c r="H11" s="53">
        <f t="shared" ref="H11" si="2">H12</f>
        <v>0</v>
      </c>
      <c r="I11" s="53">
        <v>0</v>
      </c>
      <c r="J11" s="53">
        <v>0</v>
      </c>
      <c r="K11" s="54"/>
      <c r="L11" s="54"/>
    </row>
    <row r="12" spans="2:12" ht="38.25">
      <c r="B12" s="8"/>
      <c r="C12" s="8"/>
      <c r="D12" s="8"/>
      <c r="E12" s="8">
        <v>8443</v>
      </c>
      <c r="F12" s="21" t="s">
        <v>169</v>
      </c>
      <c r="G12" s="53">
        <v>0</v>
      </c>
      <c r="H12" s="53">
        <v>0</v>
      </c>
      <c r="I12" s="53">
        <v>0</v>
      </c>
      <c r="J12" s="54">
        <v>0</v>
      </c>
      <c r="K12" s="54"/>
      <c r="L12" s="54"/>
    </row>
    <row r="13" spans="2:12" ht="25.5">
      <c r="B13" s="10">
        <v>5</v>
      </c>
      <c r="C13" s="10"/>
      <c r="D13" s="10"/>
      <c r="E13" s="10"/>
      <c r="F13" s="13" t="s">
        <v>9</v>
      </c>
      <c r="G13" s="79">
        <f>G14</f>
        <v>0</v>
      </c>
      <c r="H13" s="79">
        <f t="shared" ref="H13:J13" si="3">H14</f>
        <v>0</v>
      </c>
      <c r="I13" s="79">
        <f t="shared" si="3"/>
        <v>0</v>
      </c>
      <c r="J13" s="79">
        <f t="shared" si="3"/>
        <v>0</v>
      </c>
      <c r="K13" s="54"/>
      <c r="L13" s="54"/>
    </row>
    <row r="14" spans="2:12" ht="25.5">
      <c r="B14" s="11"/>
      <c r="C14" s="11">
        <v>54</v>
      </c>
      <c r="D14" s="11"/>
      <c r="E14" s="11"/>
      <c r="F14" s="14" t="s">
        <v>14</v>
      </c>
      <c r="G14" s="53">
        <f>G15</f>
        <v>0</v>
      </c>
      <c r="H14" s="53">
        <f t="shared" ref="H14:J14" si="4">H15</f>
        <v>0</v>
      </c>
      <c r="I14" s="53">
        <f t="shared" si="4"/>
        <v>0</v>
      </c>
      <c r="J14" s="53">
        <f t="shared" si="4"/>
        <v>0</v>
      </c>
      <c r="K14" s="54"/>
      <c r="L14" s="54"/>
    </row>
    <row r="15" spans="2:12" ht="54" customHeight="1">
      <c r="B15" s="11"/>
      <c r="C15" s="11"/>
      <c r="D15" s="11">
        <v>544</v>
      </c>
      <c r="E15" s="21"/>
      <c r="F15" s="21" t="s">
        <v>171</v>
      </c>
      <c r="G15" s="53">
        <f>G16</f>
        <v>0</v>
      </c>
      <c r="H15" s="53">
        <f t="shared" ref="H15:J15" si="5">H16</f>
        <v>0</v>
      </c>
      <c r="I15" s="53">
        <f t="shared" si="5"/>
        <v>0</v>
      </c>
      <c r="J15" s="53">
        <f t="shared" si="5"/>
        <v>0</v>
      </c>
      <c r="K15" s="54"/>
      <c r="L15" s="54"/>
    </row>
    <row r="16" spans="2:12" ht="51">
      <c r="B16" s="11"/>
      <c r="C16" s="11"/>
      <c r="D16" s="11"/>
      <c r="E16" s="21">
        <v>5443</v>
      </c>
      <c r="F16" s="21" t="s">
        <v>172</v>
      </c>
      <c r="G16" s="53">
        <v>0</v>
      </c>
      <c r="H16" s="53">
        <v>0</v>
      </c>
      <c r="I16" s="78">
        <v>0</v>
      </c>
      <c r="J16" s="54">
        <v>0</v>
      </c>
      <c r="K16" s="54"/>
      <c r="L16" s="54"/>
    </row>
    <row r="18" spans="2:12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2:12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2:12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28"/>
  <sheetViews>
    <sheetView topLeftCell="B1" workbookViewId="0">
      <selection activeCell="H33" sqref="H33"/>
    </sheetView>
  </sheetViews>
  <sheetFormatPr defaultRowHeight="15"/>
  <cols>
    <col min="2" max="2" width="37.7109375" customWidth="1"/>
    <col min="3" max="6" width="25.28515625" customWidth="1"/>
    <col min="7" max="8" width="15.7109375" customWidth="1"/>
  </cols>
  <sheetData>
    <row r="1" spans="2:8" ht="18">
      <c r="B1" s="3"/>
      <c r="C1" s="3"/>
      <c r="D1" s="3"/>
      <c r="E1" s="3"/>
      <c r="F1" s="4"/>
      <c r="G1" s="4"/>
      <c r="H1" s="4"/>
    </row>
    <row r="2" spans="2:8" ht="15.75" customHeight="1">
      <c r="B2" s="142" t="s">
        <v>47</v>
      </c>
      <c r="C2" s="142"/>
      <c r="D2" s="142"/>
      <c r="E2" s="142"/>
      <c r="F2" s="142"/>
      <c r="G2" s="142"/>
      <c r="H2" s="142"/>
    </row>
    <row r="3" spans="2:8" ht="18">
      <c r="B3" s="3"/>
      <c r="C3" s="3"/>
      <c r="D3" s="3"/>
      <c r="E3" s="3"/>
      <c r="F3" s="4"/>
      <c r="G3" s="4"/>
      <c r="H3" s="4"/>
    </row>
    <row r="4" spans="2:8" ht="25.5">
      <c r="B4" s="28" t="s">
        <v>7</v>
      </c>
      <c r="C4" s="28" t="s">
        <v>61</v>
      </c>
      <c r="D4" s="28" t="s">
        <v>57</v>
      </c>
      <c r="E4" s="28" t="s">
        <v>54</v>
      </c>
      <c r="F4" s="28" t="s">
        <v>62</v>
      </c>
      <c r="G4" s="28" t="s">
        <v>29</v>
      </c>
      <c r="H4" s="28" t="s">
        <v>55</v>
      </c>
    </row>
    <row r="5" spans="2:8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41</v>
      </c>
      <c r="H5" s="28" t="s">
        <v>42</v>
      </c>
    </row>
    <row r="6" spans="2:8">
      <c r="B6" s="7" t="s">
        <v>49</v>
      </c>
      <c r="C6" s="5"/>
      <c r="D6" s="5"/>
      <c r="E6" s="6"/>
      <c r="F6" s="25"/>
      <c r="G6" s="25"/>
      <c r="H6" s="25"/>
    </row>
    <row r="7" spans="2:8">
      <c r="B7" s="7" t="s">
        <v>18</v>
      </c>
      <c r="C7" s="5"/>
      <c r="D7" s="5"/>
      <c r="E7" s="5"/>
      <c r="F7" s="25"/>
      <c r="G7" s="25"/>
      <c r="H7" s="25"/>
    </row>
    <row r="8" spans="2:8">
      <c r="B8" s="18" t="s">
        <v>19</v>
      </c>
      <c r="C8" s="5"/>
      <c r="D8" s="5"/>
      <c r="E8" s="5"/>
      <c r="F8" s="25"/>
      <c r="G8" s="25"/>
      <c r="H8" s="25"/>
    </row>
    <row r="9" spans="2:8">
      <c r="B9" s="19" t="s">
        <v>20</v>
      </c>
      <c r="C9" s="5"/>
      <c r="D9" s="5"/>
      <c r="E9" s="5"/>
      <c r="F9" s="25"/>
      <c r="G9" s="25"/>
      <c r="H9" s="25"/>
    </row>
    <row r="10" spans="2:8">
      <c r="B10" s="19" t="s">
        <v>21</v>
      </c>
      <c r="C10" s="5"/>
      <c r="D10" s="5"/>
      <c r="E10" s="5"/>
      <c r="F10" s="25"/>
      <c r="G10" s="25"/>
      <c r="H10" s="25"/>
    </row>
    <row r="11" spans="2:8">
      <c r="B11" s="7" t="s">
        <v>22</v>
      </c>
      <c r="C11" s="5"/>
      <c r="D11" s="5"/>
      <c r="E11" s="6"/>
      <c r="F11" s="25"/>
      <c r="G11" s="25"/>
      <c r="H11" s="25"/>
    </row>
    <row r="12" spans="2:8">
      <c r="B12" s="20" t="s">
        <v>23</v>
      </c>
      <c r="C12" s="5"/>
      <c r="D12" s="5"/>
      <c r="E12" s="6"/>
      <c r="F12" s="25"/>
      <c r="G12" s="25"/>
      <c r="H12" s="25"/>
    </row>
    <row r="13" spans="2:8">
      <c r="B13" s="7" t="s">
        <v>24</v>
      </c>
      <c r="C13" s="5"/>
      <c r="D13" s="5"/>
      <c r="E13" s="6"/>
      <c r="F13" s="25"/>
      <c r="G13" s="25"/>
      <c r="H13" s="25"/>
    </row>
    <row r="14" spans="2:8">
      <c r="B14" s="20" t="s">
        <v>25</v>
      </c>
      <c r="C14" s="5"/>
      <c r="D14" s="5"/>
      <c r="E14" s="6"/>
      <c r="F14" s="25"/>
      <c r="G14" s="25"/>
      <c r="H14" s="25"/>
    </row>
    <row r="15" spans="2:8">
      <c r="B15" s="11" t="s">
        <v>16</v>
      </c>
      <c r="C15" s="5"/>
      <c r="D15" s="5"/>
      <c r="E15" s="6"/>
      <c r="F15" s="25"/>
      <c r="G15" s="25"/>
      <c r="H15" s="25"/>
    </row>
    <row r="16" spans="2:8">
      <c r="B16" s="20"/>
      <c r="C16" s="5"/>
      <c r="D16" s="5"/>
      <c r="E16" s="6"/>
      <c r="F16" s="25"/>
      <c r="G16" s="25"/>
      <c r="H16" s="25"/>
    </row>
    <row r="17" spans="2:8" ht="15.75" customHeight="1">
      <c r="B17" s="7" t="s">
        <v>50</v>
      </c>
      <c r="C17" s="5"/>
      <c r="D17" s="5"/>
      <c r="E17" s="6"/>
      <c r="F17" s="25"/>
      <c r="G17" s="25"/>
      <c r="H17" s="25"/>
    </row>
    <row r="18" spans="2:8" ht="15.75" customHeight="1">
      <c r="B18" s="7" t="s">
        <v>18</v>
      </c>
      <c r="C18" s="5"/>
      <c r="D18" s="5"/>
      <c r="E18" s="5"/>
      <c r="F18" s="25"/>
      <c r="G18" s="25"/>
      <c r="H18" s="25"/>
    </row>
    <row r="19" spans="2:8">
      <c r="B19" s="18" t="s">
        <v>19</v>
      </c>
      <c r="C19" s="5"/>
      <c r="D19" s="5"/>
      <c r="E19" s="5"/>
      <c r="F19" s="25"/>
      <c r="G19" s="25"/>
      <c r="H19" s="25"/>
    </row>
    <row r="20" spans="2:8">
      <c r="B20" s="19" t="s">
        <v>20</v>
      </c>
      <c r="C20" s="5"/>
      <c r="D20" s="5"/>
      <c r="E20" s="5"/>
      <c r="F20" s="25"/>
      <c r="G20" s="25"/>
      <c r="H20" s="25"/>
    </row>
    <row r="21" spans="2:8">
      <c r="B21" s="19" t="s">
        <v>21</v>
      </c>
      <c r="C21" s="5"/>
      <c r="D21" s="5"/>
      <c r="E21" s="5"/>
      <c r="F21" s="25"/>
      <c r="G21" s="25"/>
      <c r="H21" s="25"/>
    </row>
    <row r="22" spans="2:8">
      <c r="B22" s="7" t="s">
        <v>22</v>
      </c>
      <c r="C22" s="5"/>
      <c r="D22" s="5"/>
      <c r="E22" s="6"/>
      <c r="F22" s="25"/>
      <c r="G22" s="25"/>
      <c r="H22" s="25"/>
    </row>
    <row r="23" spans="2:8">
      <c r="B23" s="20" t="s">
        <v>23</v>
      </c>
      <c r="C23" s="5"/>
      <c r="D23" s="5"/>
      <c r="E23" s="6"/>
      <c r="F23" s="25"/>
      <c r="G23" s="25"/>
      <c r="H23" s="25"/>
    </row>
    <row r="24" spans="2:8">
      <c r="B24" s="7" t="s">
        <v>24</v>
      </c>
      <c r="C24" s="5"/>
      <c r="D24" s="5"/>
      <c r="E24" s="6"/>
      <c r="F24" s="25"/>
      <c r="G24" s="25"/>
      <c r="H24" s="25"/>
    </row>
    <row r="25" spans="2:8">
      <c r="B25" s="20" t="s">
        <v>25</v>
      </c>
      <c r="C25" s="5"/>
      <c r="D25" s="5"/>
      <c r="E25" s="6"/>
      <c r="F25" s="25"/>
      <c r="G25" s="25"/>
      <c r="H25" s="25"/>
    </row>
    <row r="26" spans="2:8">
      <c r="B26" s="11" t="s">
        <v>16</v>
      </c>
      <c r="C26" s="5"/>
      <c r="D26" s="5"/>
      <c r="E26" s="6"/>
      <c r="F26" s="25"/>
      <c r="G26" s="25"/>
      <c r="H26" s="25"/>
    </row>
    <row r="28" spans="2:8">
      <c r="B28" s="36"/>
      <c r="C28" s="36"/>
      <c r="D28" s="36"/>
      <c r="E28" s="36"/>
      <c r="F28" s="36"/>
      <c r="G28" s="36"/>
      <c r="H28" s="36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J26"/>
  <sheetViews>
    <sheetView topLeftCell="A4" workbookViewId="0">
      <selection activeCell="H17" sqref="H17"/>
    </sheetView>
  </sheetViews>
  <sheetFormatPr defaultRowHeight="15"/>
  <cols>
    <col min="2" max="2" width="7.42578125" bestFit="1" customWidth="1"/>
    <col min="3" max="3" width="8.42578125" bestFit="1" customWidth="1"/>
    <col min="4" max="4" width="25.42578125" customWidth="1"/>
    <col min="5" max="5" width="39" customWidth="1"/>
    <col min="6" max="8" width="24.28515625" customWidth="1"/>
    <col min="9" max="9" width="15.7109375" customWidth="1"/>
    <col min="10" max="10" width="24.28515625" customWidth="1"/>
  </cols>
  <sheetData>
    <row r="1" spans="2:10" ht="18">
      <c r="B1" s="3"/>
      <c r="C1" s="3"/>
      <c r="D1" s="3"/>
      <c r="E1" s="3"/>
      <c r="F1" s="3"/>
      <c r="G1" s="3"/>
      <c r="H1" s="3"/>
      <c r="I1" s="4"/>
      <c r="J1" s="4"/>
    </row>
    <row r="2" spans="2:10" ht="18" customHeight="1">
      <c r="B2" s="142" t="s">
        <v>10</v>
      </c>
      <c r="C2" s="142"/>
      <c r="D2" s="142"/>
      <c r="E2" s="142"/>
      <c r="F2" s="142"/>
      <c r="G2" s="142"/>
      <c r="H2" s="142"/>
      <c r="I2" s="142"/>
      <c r="J2" s="22"/>
    </row>
    <row r="3" spans="2:10" ht="18">
      <c r="B3" s="3"/>
      <c r="C3" s="3"/>
      <c r="D3" s="3"/>
      <c r="E3" s="3"/>
      <c r="F3" s="3"/>
      <c r="G3" s="3"/>
      <c r="H3" s="3"/>
      <c r="I3" s="4"/>
      <c r="J3" s="4"/>
    </row>
    <row r="4" spans="2:10" ht="15.75">
      <c r="B4" s="153" t="s">
        <v>66</v>
      </c>
      <c r="C4" s="153"/>
      <c r="D4" s="153"/>
      <c r="E4" s="153"/>
      <c r="F4" s="153"/>
      <c r="G4" s="153"/>
      <c r="H4" s="153"/>
      <c r="I4" s="153"/>
    </row>
    <row r="5" spans="2:10" ht="18">
      <c r="B5" s="3"/>
      <c r="C5" s="3"/>
      <c r="D5" s="3"/>
      <c r="E5" s="3"/>
      <c r="F5" s="3"/>
      <c r="G5" s="3"/>
      <c r="H5" s="3"/>
      <c r="I5" s="4"/>
    </row>
    <row r="6" spans="2:10" ht="25.5">
      <c r="B6" s="146" t="s">
        <v>7</v>
      </c>
      <c r="C6" s="147"/>
      <c r="D6" s="147"/>
      <c r="E6" s="148"/>
      <c r="F6" s="28" t="s">
        <v>57</v>
      </c>
      <c r="G6" s="28" t="s">
        <v>54</v>
      </c>
      <c r="H6" s="28" t="s">
        <v>65</v>
      </c>
      <c r="I6" s="28" t="s">
        <v>55</v>
      </c>
    </row>
    <row r="7" spans="2:10" s="33" customFormat="1" ht="11.25">
      <c r="B7" s="143">
        <v>1</v>
      </c>
      <c r="C7" s="144"/>
      <c r="D7" s="144"/>
      <c r="E7" s="145"/>
      <c r="F7" s="30">
        <v>2</v>
      </c>
      <c r="G7" s="30">
        <v>3</v>
      </c>
      <c r="H7" s="30">
        <v>4</v>
      </c>
      <c r="I7" s="30" t="s">
        <v>48</v>
      </c>
    </row>
    <row r="8" spans="2:10" ht="30" customHeight="1">
      <c r="B8" s="149" t="s">
        <v>67</v>
      </c>
      <c r="C8" s="150"/>
      <c r="D8" s="151"/>
      <c r="E8" s="35" t="s">
        <v>68</v>
      </c>
      <c r="F8" s="34"/>
      <c r="G8" s="5"/>
      <c r="H8" s="5"/>
      <c r="I8" s="5"/>
    </row>
    <row r="9" spans="2:10" ht="30" customHeight="1">
      <c r="B9" s="149" t="s">
        <v>69</v>
      </c>
      <c r="C9" s="150"/>
      <c r="D9" s="151"/>
      <c r="E9" s="37" t="s">
        <v>70</v>
      </c>
      <c r="F9" s="34"/>
      <c r="G9" s="5"/>
      <c r="H9" s="5"/>
      <c r="I9" s="5"/>
    </row>
    <row r="10" spans="2:10" ht="30" customHeight="1">
      <c r="B10" s="152" t="s">
        <v>71</v>
      </c>
      <c r="C10" s="152"/>
      <c r="D10" s="152"/>
      <c r="E10" s="37" t="s">
        <v>72</v>
      </c>
      <c r="F10" s="34"/>
      <c r="G10" s="5"/>
      <c r="H10" s="5"/>
      <c r="I10" s="5"/>
    </row>
    <row r="11" spans="2:10" ht="30" customHeight="1">
      <c r="B11" s="149" t="s">
        <v>73</v>
      </c>
      <c r="C11" s="150"/>
      <c r="D11" s="151"/>
      <c r="E11" s="35" t="s">
        <v>74</v>
      </c>
      <c r="F11" s="34"/>
      <c r="G11" s="5"/>
      <c r="H11" s="5"/>
      <c r="I11" s="5"/>
    </row>
    <row r="12" spans="2:10" ht="30" customHeight="1">
      <c r="B12" s="149" t="s">
        <v>75</v>
      </c>
      <c r="C12" s="150"/>
      <c r="D12" s="151"/>
      <c r="E12" s="35" t="s">
        <v>76</v>
      </c>
      <c r="F12" s="34"/>
      <c r="G12" s="5"/>
      <c r="H12" s="5"/>
      <c r="I12" s="5"/>
    </row>
    <row r="13" spans="2:10" ht="30" customHeight="1">
      <c r="B13" s="149" t="s">
        <v>69</v>
      </c>
      <c r="C13" s="150"/>
      <c r="D13" s="151"/>
      <c r="E13" s="37" t="s">
        <v>70</v>
      </c>
      <c r="F13" s="34"/>
      <c r="G13" s="5"/>
      <c r="H13" s="5"/>
      <c r="I13" s="5"/>
    </row>
    <row r="14" spans="2:10" ht="30" customHeight="1">
      <c r="B14" s="152" t="s">
        <v>77</v>
      </c>
      <c r="C14" s="152"/>
      <c r="D14" s="152"/>
      <c r="E14" s="37" t="s">
        <v>78</v>
      </c>
      <c r="F14" s="34"/>
      <c r="G14" s="5"/>
      <c r="H14" s="5"/>
      <c r="I14" s="5"/>
    </row>
    <row r="15" spans="2:10" ht="30" customHeight="1">
      <c r="B15" s="149" t="s">
        <v>79</v>
      </c>
      <c r="C15" s="150"/>
      <c r="D15" s="151"/>
      <c r="E15" s="37" t="s">
        <v>80</v>
      </c>
      <c r="F15" s="34"/>
      <c r="G15" s="5"/>
      <c r="H15" s="5"/>
      <c r="I15" s="5"/>
    </row>
    <row r="16" spans="2:10" ht="30" customHeight="1">
      <c r="B16" s="149" t="s">
        <v>81</v>
      </c>
      <c r="C16" s="150"/>
      <c r="D16" s="151"/>
      <c r="E16" s="35" t="s">
        <v>82</v>
      </c>
      <c r="F16" s="34"/>
      <c r="G16" s="5"/>
      <c r="H16" s="5"/>
      <c r="I16" s="5"/>
    </row>
    <row r="17" spans="2:9" ht="30" customHeight="1">
      <c r="B17" s="149" t="s">
        <v>83</v>
      </c>
      <c r="C17" s="150"/>
      <c r="D17" s="151"/>
      <c r="E17" s="35" t="s">
        <v>84</v>
      </c>
      <c r="F17" s="34"/>
      <c r="G17" s="5"/>
      <c r="H17" s="5"/>
      <c r="I17" s="5"/>
    </row>
    <row r="18" spans="2:9" ht="30" customHeight="1">
      <c r="B18" s="149" t="s">
        <v>75</v>
      </c>
      <c r="C18" s="150"/>
      <c r="D18" s="151"/>
      <c r="E18" s="35" t="s">
        <v>76</v>
      </c>
      <c r="F18" s="34"/>
      <c r="G18" s="5"/>
      <c r="H18" s="5"/>
      <c r="I18" s="5"/>
    </row>
    <row r="19" spans="2:9" ht="30" customHeight="1">
      <c r="B19" s="152" t="s">
        <v>69</v>
      </c>
      <c r="C19" s="152"/>
      <c r="D19" s="152"/>
      <c r="E19" s="37" t="s">
        <v>70</v>
      </c>
      <c r="F19" s="34"/>
      <c r="G19" s="5"/>
      <c r="H19" s="5"/>
      <c r="I19" s="5"/>
    </row>
    <row r="20" spans="2:9" ht="30" customHeight="1">
      <c r="B20" s="152" t="s">
        <v>77</v>
      </c>
      <c r="C20" s="152"/>
      <c r="D20" s="152"/>
      <c r="E20" s="37" t="s">
        <v>78</v>
      </c>
      <c r="F20" s="34"/>
      <c r="G20" s="5"/>
      <c r="H20" s="5"/>
      <c r="I20" s="5"/>
    </row>
    <row r="21" spans="2:9" ht="30" customHeight="1">
      <c r="B21" s="149" t="s">
        <v>79</v>
      </c>
      <c r="C21" s="150"/>
      <c r="D21" s="151"/>
      <c r="E21" s="37" t="s">
        <v>80</v>
      </c>
      <c r="F21" s="34"/>
      <c r="G21" s="5"/>
      <c r="H21" s="5"/>
      <c r="I21" s="5"/>
    </row>
    <row r="24" spans="2:9">
      <c r="B24" s="36"/>
      <c r="C24" s="36"/>
      <c r="D24" s="36"/>
      <c r="E24" s="36"/>
      <c r="F24" s="36"/>
      <c r="G24" s="36"/>
      <c r="H24" s="36"/>
      <c r="I24" s="36"/>
    </row>
    <row r="25" spans="2:9">
      <c r="B25" s="36"/>
      <c r="C25" s="36"/>
      <c r="D25" s="36"/>
      <c r="E25" s="36"/>
      <c r="F25" s="36"/>
      <c r="G25" s="36"/>
      <c r="H25" s="36"/>
      <c r="I25" s="36"/>
    </row>
    <row r="26" spans="2:9">
      <c r="B26" s="36"/>
      <c r="C26" s="36"/>
      <c r="D26" s="36"/>
      <c r="E26" s="36"/>
      <c r="F26" s="36"/>
      <c r="G26" s="36"/>
      <c r="H26" s="36"/>
      <c r="I26" s="36"/>
    </row>
  </sheetData>
  <mergeCells count="18">
    <mergeCell ref="B4:I4"/>
    <mergeCell ref="B6:E6"/>
    <mergeCell ref="B7:E7"/>
    <mergeCell ref="B2:I2"/>
    <mergeCell ref="B13:D13"/>
    <mergeCell ref="B8:D8"/>
    <mergeCell ref="B11:D11"/>
    <mergeCell ref="B12:D12"/>
    <mergeCell ref="B10:D10"/>
    <mergeCell ref="B9:D9"/>
    <mergeCell ref="B17:D17"/>
    <mergeCell ref="B14:D14"/>
    <mergeCell ref="B21:D21"/>
    <mergeCell ref="B18:D18"/>
    <mergeCell ref="B19:D19"/>
    <mergeCell ref="B20:D20"/>
    <mergeCell ref="B15:D15"/>
    <mergeCell ref="B16:D16"/>
  </mergeCells>
  <pageMargins left="0.7" right="0.7" top="0.75" bottom="0.75" header="0.3" footer="0.3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R154"/>
  <sheetViews>
    <sheetView workbookViewId="0">
      <selection activeCell="K4" sqref="K4"/>
    </sheetView>
  </sheetViews>
  <sheetFormatPr defaultRowHeight="15"/>
  <sheetData>
    <row r="2" spans="1:18" ht="15.75">
      <c r="E2" s="153" t="s">
        <v>66</v>
      </c>
      <c r="F2" s="153"/>
      <c r="G2" s="153"/>
      <c r="H2" s="153"/>
      <c r="I2" s="153"/>
      <c r="J2" s="153"/>
      <c r="K2" s="153"/>
      <c r="L2" s="153"/>
    </row>
    <row r="6" spans="1:18">
      <c r="A6" s="167" t="s">
        <v>199</v>
      </c>
      <c r="B6" s="155"/>
      <c r="C6" s="167" t="s">
        <v>200</v>
      </c>
      <c r="D6" s="155"/>
      <c r="E6" s="155"/>
      <c r="F6" s="155"/>
      <c r="G6" s="155"/>
      <c r="H6" s="155"/>
      <c r="I6" s="155"/>
      <c r="J6" s="155"/>
      <c r="K6" s="168">
        <v>1372726</v>
      </c>
      <c r="L6" s="155"/>
      <c r="M6" s="168">
        <v>1779388.49</v>
      </c>
      <c r="N6" s="155"/>
      <c r="O6" s="168">
        <v>625360.42000000004</v>
      </c>
      <c r="P6" s="155"/>
      <c r="Q6" s="169">
        <v>35.14</v>
      </c>
      <c r="R6" s="155"/>
    </row>
    <row r="7" spans="1:18">
      <c r="A7" s="165" t="s">
        <v>199</v>
      </c>
      <c r="B7" s="155"/>
      <c r="C7" s="165" t="s">
        <v>201</v>
      </c>
      <c r="D7" s="155"/>
      <c r="E7" s="165" t="s">
        <v>202</v>
      </c>
      <c r="F7" s="155"/>
      <c r="G7" s="155"/>
      <c r="H7" s="155"/>
      <c r="I7" s="155"/>
      <c r="J7" s="155"/>
      <c r="K7" s="166">
        <v>32419</v>
      </c>
      <c r="L7" s="155"/>
      <c r="M7" s="166">
        <v>162039.13</v>
      </c>
      <c r="N7" s="155"/>
      <c r="O7" s="166">
        <v>2046.41</v>
      </c>
      <c r="P7" s="155"/>
      <c r="Q7" s="161">
        <v>1.26</v>
      </c>
      <c r="R7" s="155"/>
    </row>
    <row r="8" spans="1:18">
      <c r="A8" s="162" t="s">
        <v>203</v>
      </c>
      <c r="B8" s="155"/>
      <c r="C8" s="162" t="s">
        <v>204</v>
      </c>
      <c r="D8" s="155"/>
      <c r="E8" s="162" t="s">
        <v>205</v>
      </c>
      <c r="F8" s="155"/>
      <c r="G8" s="155"/>
      <c r="H8" s="155"/>
      <c r="I8" s="155"/>
      <c r="J8" s="155"/>
      <c r="K8" s="163">
        <v>32419</v>
      </c>
      <c r="L8" s="155"/>
      <c r="M8" s="163">
        <v>162039.13</v>
      </c>
      <c r="N8" s="155"/>
      <c r="O8" s="163">
        <v>2046.41</v>
      </c>
      <c r="P8" s="155"/>
      <c r="Q8" s="164">
        <v>1.26</v>
      </c>
      <c r="R8" s="155"/>
    </row>
    <row r="9" spans="1:18">
      <c r="A9" s="158" t="s">
        <v>199</v>
      </c>
      <c r="B9" s="155"/>
      <c r="C9" s="158" t="s">
        <v>206</v>
      </c>
      <c r="D9" s="155"/>
      <c r="E9" s="155"/>
      <c r="F9" s="155"/>
      <c r="G9" s="155"/>
      <c r="H9" s="155"/>
      <c r="I9" s="155"/>
      <c r="J9" s="155"/>
      <c r="K9" s="159">
        <v>13272</v>
      </c>
      <c r="L9" s="155"/>
      <c r="M9" s="159">
        <v>137578.5</v>
      </c>
      <c r="N9" s="155"/>
      <c r="O9" s="159">
        <v>1187.5</v>
      </c>
      <c r="P9" s="155"/>
      <c r="Q9" s="160">
        <v>0.86</v>
      </c>
      <c r="R9" s="155"/>
    </row>
    <row r="10" spans="1:18">
      <c r="A10" s="156" t="s">
        <v>199</v>
      </c>
      <c r="B10" s="155"/>
      <c r="C10" s="156" t="s">
        <v>207</v>
      </c>
      <c r="D10" s="155"/>
      <c r="E10" s="156" t="s">
        <v>208</v>
      </c>
      <c r="F10" s="155"/>
      <c r="G10" s="155"/>
      <c r="H10" s="155"/>
      <c r="I10" s="155"/>
      <c r="J10" s="155"/>
      <c r="K10" s="157">
        <v>6636</v>
      </c>
      <c r="L10" s="155"/>
      <c r="M10" s="157">
        <v>6636</v>
      </c>
      <c r="N10" s="155"/>
      <c r="O10" s="157">
        <v>0</v>
      </c>
      <c r="P10" s="155"/>
      <c r="Q10" s="154">
        <v>0</v>
      </c>
      <c r="R10" s="155"/>
    </row>
    <row r="11" spans="1:18">
      <c r="A11" s="156" t="s">
        <v>199</v>
      </c>
      <c r="B11" s="155"/>
      <c r="C11" s="156" t="s">
        <v>209</v>
      </c>
      <c r="D11" s="155"/>
      <c r="E11" s="156" t="s">
        <v>162</v>
      </c>
      <c r="F11" s="155"/>
      <c r="G11" s="155"/>
      <c r="H11" s="155"/>
      <c r="I11" s="155"/>
      <c r="J11" s="155"/>
      <c r="K11" s="157" t="s">
        <v>199</v>
      </c>
      <c r="L11" s="155"/>
      <c r="M11" s="157" t="s">
        <v>199</v>
      </c>
      <c r="N11" s="155"/>
      <c r="O11" s="157">
        <v>0</v>
      </c>
      <c r="P11" s="155"/>
      <c r="Q11" s="154" t="s">
        <v>199</v>
      </c>
      <c r="R11" s="155"/>
    </row>
    <row r="12" spans="1:18">
      <c r="A12" s="156" t="s">
        <v>199</v>
      </c>
      <c r="B12" s="155"/>
      <c r="C12" s="156" t="s">
        <v>210</v>
      </c>
      <c r="D12" s="155"/>
      <c r="E12" s="156" t="s">
        <v>211</v>
      </c>
      <c r="F12" s="155"/>
      <c r="G12" s="155"/>
      <c r="H12" s="155"/>
      <c r="I12" s="155"/>
      <c r="J12" s="155"/>
      <c r="K12" s="157">
        <v>6636</v>
      </c>
      <c r="L12" s="155"/>
      <c r="M12" s="157">
        <v>130942.5</v>
      </c>
      <c r="N12" s="155"/>
      <c r="O12" s="157">
        <v>1187.5</v>
      </c>
      <c r="P12" s="155"/>
      <c r="Q12" s="154">
        <v>0.91</v>
      </c>
      <c r="R12" s="155"/>
    </row>
    <row r="13" spans="1:18">
      <c r="A13" s="156" t="s">
        <v>199</v>
      </c>
      <c r="B13" s="155"/>
      <c r="C13" s="156" t="s">
        <v>212</v>
      </c>
      <c r="D13" s="155"/>
      <c r="E13" s="156" t="s">
        <v>213</v>
      </c>
      <c r="F13" s="155"/>
      <c r="G13" s="155"/>
      <c r="H13" s="155"/>
      <c r="I13" s="155"/>
      <c r="J13" s="155"/>
      <c r="K13" s="157" t="s">
        <v>199</v>
      </c>
      <c r="L13" s="155"/>
      <c r="M13" s="157" t="s">
        <v>199</v>
      </c>
      <c r="N13" s="155"/>
      <c r="O13" s="157">
        <v>1187.5</v>
      </c>
      <c r="P13" s="155"/>
      <c r="Q13" s="154" t="s">
        <v>199</v>
      </c>
      <c r="R13" s="155"/>
    </row>
    <row r="14" spans="1:18">
      <c r="A14" s="158" t="s">
        <v>199</v>
      </c>
      <c r="B14" s="155"/>
      <c r="C14" s="158" t="s">
        <v>214</v>
      </c>
      <c r="D14" s="155"/>
      <c r="E14" s="155"/>
      <c r="F14" s="155"/>
      <c r="G14" s="155"/>
      <c r="H14" s="155"/>
      <c r="I14" s="155"/>
      <c r="J14" s="155"/>
      <c r="K14" s="159">
        <v>3654</v>
      </c>
      <c r="L14" s="155"/>
      <c r="M14" s="159">
        <v>8967.6299999999992</v>
      </c>
      <c r="N14" s="155"/>
      <c r="O14" s="159">
        <v>858.91</v>
      </c>
      <c r="P14" s="155"/>
      <c r="Q14" s="160">
        <v>9.58</v>
      </c>
      <c r="R14" s="155"/>
    </row>
    <row r="15" spans="1:18">
      <c r="A15" s="156" t="s">
        <v>199</v>
      </c>
      <c r="B15" s="155"/>
      <c r="C15" s="156" t="s">
        <v>215</v>
      </c>
      <c r="D15" s="155"/>
      <c r="E15" s="156" t="s">
        <v>216</v>
      </c>
      <c r="F15" s="155"/>
      <c r="G15" s="155"/>
      <c r="H15" s="155"/>
      <c r="I15" s="155"/>
      <c r="J15" s="155"/>
      <c r="K15" s="157" t="s">
        <v>199</v>
      </c>
      <c r="L15" s="155"/>
      <c r="M15" s="157">
        <v>3327</v>
      </c>
      <c r="N15" s="155"/>
      <c r="O15" s="157">
        <v>0</v>
      </c>
      <c r="P15" s="155"/>
      <c r="Q15" s="154">
        <v>0</v>
      </c>
      <c r="R15" s="155"/>
    </row>
    <row r="16" spans="1:18">
      <c r="A16" s="156" t="s">
        <v>199</v>
      </c>
      <c r="B16" s="155"/>
      <c r="C16" s="156" t="s">
        <v>217</v>
      </c>
      <c r="D16" s="155"/>
      <c r="E16" s="156" t="s">
        <v>184</v>
      </c>
      <c r="F16" s="155"/>
      <c r="G16" s="155"/>
      <c r="H16" s="155"/>
      <c r="I16" s="155"/>
      <c r="J16" s="155"/>
      <c r="K16" s="157" t="s">
        <v>199</v>
      </c>
      <c r="L16" s="155"/>
      <c r="M16" s="157" t="s">
        <v>199</v>
      </c>
      <c r="N16" s="155"/>
      <c r="O16" s="157">
        <v>0</v>
      </c>
      <c r="P16" s="155"/>
      <c r="Q16" s="154" t="s">
        <v>199</v>
      </c>
      <c r="R16" s="155"/>
    </row>
    <row r="17" spans="1:18">
      <c r="A17" s="156" t="s">
        <v>199</v>
      </c>
      <c r="B17" s="155"/>
      <c r="C17" s="156" t="s">
        <v>207</v>
      </c>
      <c r="D17" s="155"/>
      <c r="E17" s="156" t="s">
        <v>208</v>
      </c>
      <c r="F17" s="155"/>
      <c r="G17" s="155"/>
      <c r="H17" s="155"/>
      <c r="I17" s="155"/>
      <c r="J17" s="155"/>
      <c r="K17" s="157">
        <v>3654</v>
      </c>
      <c r="L17" s="155"/>
      <c r="M17" s="157">
        <v>5640.63</v>
      </c>
      <c r="N17" s="155"/>
      <c r="O17" s="157">
        <v>858.91</v>
      </c>
      <c r="P17" s="155"/>
      <c r="Q17" s="154">
        <v>15.23</v>
      </c>
      <c r="R17" s="155"/>
    </row>
    <row r="18" spans="1:18">
      <c r="A18" s="156" t="s">
        <v>199</v>
      </c>
      <c r="B18" s="155"/>
      <c r="C18" s="156" t="s">
        <v>218</v>
      </c>
      <c r="D18" s="155"/>
      <c r="E18" s="156" t="s">
        <v>120</v>
      </c>
      <c r="F18" s="155"/>
      <c r="G18" s="155"/>
      <c r="H18" s="155"/>
      <c r="I18" s="155"/>
      <c r="J18" s="155"/>
      <c r="K18" s="157" t="s">
        <v>199</v>
      </c>
      <c r="L18" s="155"/>
      <c r="M18" s="157" t="s">
        <v>199</v>
      </c>
      <c r="N18" s="155"/>
      <c r="O18" s="157">
        <v>0</v>
      </c>
      <c r="P18" s="155"/>
      <c r="Q18" s="154" t="s">
        <v>199</v>
      </c>
      <c r="R18" s="155"/>
    </row>
    <row r="19" spans="1:18">
      <c r="A19" s="156" t="s">
        <v>199</v>
      </c>
      <c r="B19" s="155"/>
      <c r="C19" s="156" t="s">
        <v>209</v>
      </c>
      <c r="D19" s="155"/>
      <c r="E19" s="156" t="s">
        <v>162</v>
      </c>
      <c r="F19" s="155"/>
      <c r="G19" s="155"/>
      <c r="H19" s="155"/>
      <c r="I19" s="155"/>
      <c r="J19" s="155"/>
      <c r="K19" s="157" t="s">
        <v>199</v>
      </c>
      <c r="L19" s="155"/>
      <c r="M19" s="157" t="s">
        <v>199</v>
      </c>
      <c r="N19" s="155"/>
      <c r="O19" s="157">
        <v>858.91</v>
      </c>
      <c r="P19" s="155"/>
      <c r="Q19" s="154" t="s">
        <v>199</v>
      </c>
      <c r="R19" s="155"/>
    </row>
    <row r="20" spans="1:18">
      <c r="A20" s="156" t="s">
        <v>199</v>
      </c>
      <c r="B20" s="155"/>
      <c r="C20" s="156" t="s">
        <v>219</v>
      </c>
      <c r="D20" s="155"/>
      <c r="E20" s="156" t="s">
        <v>220</v>
      </c>
      <c r="F20" s="155"/>
      <c r="G20" s="155"/>
      <c r="H20" s="155"/>
      <c r="I20" s="155"/>
      <c r="J20" s="155"/>
      <c r="K20" s="157" t="s">
        <v>199</v>
      </c>
      <c r="L20" s="155"/>
      <c r="M20" s="157" t="s">
        <v>199</v>
      </c>
      <c r="N20" s="155"/>
      <c r="O20" s="157">
        <v>0</v>
      </c>
      <c r="P20" s="155"/>
      <c r="Q20" s="154" t="s">
        <v>199</v>
      </c>
      <c r="R20" s="155"/>
    </row>
    <row r="21" spans="1:18">
      <c r="A21" s="158" t="s">
        <v>199</v>
      </c>
      <c r="B21" s="155"/>
      <c r="C21" s="158" t="s">
        <v>221</v>
      </c>
      <c r="D21" s="155"/>
      <c r="E21" s="155"/>
      <c r="F21" s="155"/>
      <c r="G21" s="155"/>
      <c r="H21" s="155"/>
      <c r="I21" s="155"/>
      <c r="J21" s="155"/>
      <c r="K21" s="159">
        <v>15493</v>
      </c>
      <c r="L21" s="155"/>
      <c r="M21" s="159">
        <v>15493</v>
      </c>
      <c r="N21" s="155"/>
      <c r="O21" s="159">
        <v>0</v>
      </c>
      <c r="P21" s="155"/>
      <c r="Q21" s="160">
        <v>0</v>
      </c>
      <c r="R21" s="155"/>
    </row>
    <row r="22" spans="1:18">
      <c r="A22" s="156" t="s">
        <v>199</v>
      </c>
      <c r="B22" s="155"/>
      <c r="C22" s="156" t="s">
        <v>215</v>
      </c>
      <c r="D22" s="155"/>
      <c r="E22" s="156" t="s">
        <v>216</v>
      </c>
      <c r="F22" s="155"/>
      <c r="G22" s="155"/>
      <c r="H22" s="155"/>
      <c r="I22" s="155"/>
      <c r="J22" s="155"/>
      <c r="K22" s="157">
        <v>1493</v>
      </c>
      <c r="L22" s="155"/>
      <c r="M22" s="157">
        <v>1493</v>
      </c>
      <c r="N22" s="155"/>
      <c r="O22" s="157">
        <v>0</v>
      </c>
      <c r="P22" s="155"/>
      <c r="Q22" s="154">
        <v>0</v>
      </c>
      <c r="R22" s="155"/>
    </row>
    <row r="23" spans="1:18">
      <c r="A23" s="156" t="s">
        <v>199</v>
      </c>
      <c r="B23" s="155"/>
      <c r="C23" s="156" t="s">
        <v>222</v>
      </c>
      <c r="D23" s="155"/>
      <c r="E23" s="156" t="s">
        <v>194</v>
      </c>
      <c r="F23" s="155"/>
      <c r="G23" s="155"/>
      <c r="H23" s="155"/>
      <c r="I23" s="155"/>
      <c r="J23" s="155"/>
      <c r="K23" s="157" t="s">
        <v>199</v>
      </c>
      <c r="L23" s="155"/>
      <c r="M23" s="157" t="s">
        <v>199</v>
      </c>
      <c r="N23" s="155"/>
      <c r="O23" s="157">
        <v>0</v>
      </c>
      <c r="P23" s="155"/>
      <c r="Q23" s="154" t="s">
        <v>199</v>
      </c>
      <c r="R23" s="155"/>
    </row>
    <row r="24" spans="1:18">
      <c r="A24" s="156" t="s">
        <v>199</v>
      </c>
      <c r="B24" s="155"/>
      <c r="C24" s="156" t="s">
        <v>207</v>
      </c>
      <c r="D24" s="155"/>
      <c r="E24" s="156" t="s">
        <v>208</v>
      </c>
      <c r="F24" s="155"/>
      <c r="G24" s="155"/>
      <c r="H24" s="155"/>
      <c r="I24" s="155"/>
      <c r="J24" s="155"/>
      <c r="K24" s="157">
        <v>14000</v>
      </c>
      <c r="L24" s="155"/>
      <c r="M24" s="157">
        <v>14000</v>
      </c>
      <c r="N24" s="155"/>
      <c r="O24" s="157">
        <v>0</v>
      </c>
      <c r="P24" s="155"/>
      <c r="Q24" s="154">
        <v>0</v>
      </c>
      <c r="R24" s="155"/>
    </row>
    <row r="25" spans="1:18">
      <c r="A25" s="156" t="s">
        <v>199</v>
      </c>
      <c r="B25" s="155"/>
      <c r="C25" s="156" t="s">
        <v>219</v>
      </c>
      <c r="D25" s="155"/>
      <c r="E25" s="156" t="s">
        <v>220</v>
      </c>
      <c r="F25" s="155"/>
      <c r="G25" s="155"/>
      <c r="H25" s="155"/>
      <c r="I25" s="155"/>
      <c r="J25" s="155"/>
      <c r="K25" s="157" t="s">
        <v>199</v>
      </c>
      <c r="L25" s="155"/>
      <c r="M25" s="157" t="s">
        <v>199</v>
      </c>
      <c r="N25" s="155"/>
      <c r="O25" s="157">
        <v>0</v>
      </c>
      <c r="P25" s="155"/>
      <c r="Q25" s="154" t="s">
        <v>199</v>
      </c>
      <c r="R25" s="155"/>
    </row>
    <row r="26" spans="1:18">
      <c r="A26" s="165" t="s">
        <v>199</v>
      </c>
      <c r="B26" s="155"/>
      <c r="C26" s="165" t="s">
        <v>223</v>
      </c>
      <c r="D26" s="155"/>
      <c r="E26" s="165" t="s">
        <v>224</v>
      </c>
      <c r="F26" s="155"/>
      <c r="G26" s="155"/>
      <c r="H26" s="155"/>
      <c r="I26" s="155"/>
      <c r="J26" s="155"/>
      <c r="K26" s="166">
        <v>1329557</v>
      </c>
      <c r="L26" s="155"/>
      <c r="M26" s="166">
        <v>1607926.36</v>
      </c>
      <c r="N26" s="155"/>
      <c r="O26" s="166">
        <v>614952.59</v>
      </c>
      <c r="P26" s="155"/>
      <c r="Q26" s="161">
        <v>38.25</v>
      </c>
      <c r="R26" s="155"/>
    </row>
    <row r="27" spans="1:18">
      <c r="A27" s="162" t="s">
        <v>203</v>
      </c>
      <c r="B27" s="155"/>
      <c r="C27" s="162" t="s">
        <v>225</v>
      </c>
      <c r="D27" s="155"/>
      <c r="E27" s="162" t="s">
        <v>226</v>
      </c>
      <c r="F27" s="155"/>
      <c r="G27" s="155"/>
      <c r="H27" s="155"/>
      <c r="I27" s="155"/>
      <c r="J27" s="155"/>
      <c r="K27" s="163">
        <v>1068978</v>
      </c>
      <c r="L27" s="155"/>
      <c r="M27" s="163">
        <v>1333978</v>
      </c>
      <c r="N27" s="155"/>
      <c r="O27" s="163">
        <v>531955.72</v>
      </c>
      <c r="P27" s="155"/>
      <c r="Q27" s="164">
        <v>39.880000000000003</v>
      </c>
      <c r="R27" s="155"/>
    </row>
    <row r="28" spans="1:18">
      <c r="A28" s="158" t="s">
        <v>199</v>
      </c>
      <c r="B28" s="155"/>
      <c r="C28" s="158" t="s">
        <v>221</v>
      </c>
      <c r="D28" s="155"/>
      <c r="E28" s="155"/>
      <c r="F28" s="155"/>
      <c r="G28" s="155"/>
      <c r="H28" s="155"/>
      <c r="I28" s="155"/>
      <c r="J28" s="155"/>
      <c r="K28" s="159">
        <v>1068978</v>
      </c>
      <c r="L28" s="155"/>
      <c r="M28" s="159">
        <v>1333978</v>
      </c>
      <c r="N28" s="155"/>
      <c r="O28" s="159">
        <v>531955.72</v>
      </c>
      <c r="P28" s="155"/>
      <c r="Q28" s="160">
        <v>39.880000000000003</v>
      </c>
      <c r="R28" s="155"/>
    </row>
    <row r="29" spans="1:18">
      <c r="A29" s="156" t="s">
        <v>199</v>
      </c>
      <c r="B29" s="155"/>
      <c r="C29" s="156" t="s">
        <v>227</v>
      </c>
      <c r="D29" s="155"/>
      <c r="E29" s="156" t="s">
        <v>5</v>
      </c>
      <c r="F29" s="155"/>
      <c r="G29" s="155"/>
      <c r="H29" s="155"/>
      <c r="I29" s="155"/>
      <c r="J29" s="155"/>
      <c r="K29" s="157">
        <v>1055178</v>
      </c>
      <c r="L29" s="155"/>
      <c r="M29" s="157">
        <v>1316178</v>
      </c>
      <c r="N29" s="155"/>
      <c r="O29" s="157">
        <v>525754.52</v>
      </c>
      <c r="P29" s="155"/>
      <c r="Q29" s="154">
        <v>39.950000000000003</v>
      </c>
      <c r="R29" s="155"/>
    </row>
    <row r="30" spans="1:18">
      <c r="A30" s="156" t="s">
        <v>199</v>
      </c>
      <c r="B30" s="155"/>
      <c r="C30" s="156" t="s">
        <v>228</v>
      </c>
      <c r="D30" s="155"/>
      <c r="E30" s="156" t="s">
        <v>38</v>
      </c>
      <c r="F30" s="155"/>
      <c r="G30" s="155"/>
      <c r="H30" s="155"/>
      <c r="I30" s="155"/>
      <c r="J30" s="155"/>
      <c r="K30" s="157" t="s">
        <v>199</v>
      </c>
      <c r="L30" s="155"/>
      <c r="M30" s="157" t="s">
        <v>199</v>
      </c>
      <c r="N30" s="155"/>
      <c r="O30" s="157">
        <v>411291.96</v>
      </c>
      <c r="P30" s="155"/>
      <c r="Q30" s="154" t="s">
        <v>199</v>
      </c>
      <c r="R30" s="155"/>
    </row>
    <row r="31" spans="1:18">
      <c r="A31" s="156" t="s">
        <v>199</v>
      </c>
      <c r="B31" s="155"/>
      <c r="C31" s="156" t="s">
        <v>229</v>
      </c>
      <c r="D31" s="155"/>
      <c r="E31" s="156" t="s">
        <v>121</v>
      </c>
      <c r="F31" s="155"/>
      <c r="G31" s="155"/>
      <c r="H31" s="155"/>
      <c r="I31" s="155"/>
      <c r="J31" s="155"/>
      <c r="K31" s="157" t="s">
        <v>199</v>
      </c>
      <c r="L31" s="155"/>
      <c r="M31" s="157" t="s">
        <v>199</v>
      </c>
      <c r="N31" s="155"/>
      <c r="O31" s="157">
        <v>6590.75</v>
      </c>
      <c r="P31" s="155"/>
      <c r="Q31" s="154" t="s">
        <v>199</v>
      </c>
      <c r="R31" s="155"/>
    </row>
    <row r="32" spans="1:18">
      <c r="A32" s="156" t="s">
        <v>199</v>
      </c>
      <c r="B32" s="155"/>
      <c r="C32" s="156" t="s">
        <v>230</v>
      </c>
      <c r="D32" s="155"/>
      <c r="E32" s="156" t="s">
        <v>122</v>
      </c>
      <c r="F32" s="155"/>
      <c r="G32" s="155"/>
      <c r="H32" s="155"/>
      <c r="I32" s="155"/>
      <c r="J32" s="155"/>
      <c r="K32" s="157" t="s">
        <v>199</v>
      </c>
      <c r="L32" s="155"/>
      <c r="M32" s="157" t="s">
        <v>199</v>
      </c>
      <c r="N32" s="155"/>
      <c r="O32" s="157">
        <v>15725.91</v>
      </c>
      <c r="P32" s="155"/>
      <c r="Q32" s="154" t="s">
        <v>199</v>
      </c>
      <c r="R32" s="155"/>
    </row>
    <row r="33" spans="1:18">
      <c r="A33" s="156" t="s">
        <v>199</v>
      </c>
      <c r="B33" s="155"/>
      <c r="C33" s="156" t="s">
        <v>231</v>
      </c>
      <c r="D33" s="155"/>
      <c r="E33" s="156" t="s">
        <v>123</v>
      </c>
      <c r="F33" s="155"/>
      <c r="G33" s="155"/>
      <c r="H33" s="155"/>
      <c r="I33" s="155"/>
      <c r="J33" s="155"/>
      <c r="K33" s="157" t="s">
        <v>199</v>
      </c>
      <c r="L33" s="155"/>
      <c r="M33" s="157" t="s">
        <v>199</v>
      </c>
      <c r="N33" s="155"/>
      <c r="O33" s="157">
        <v>19502.77</v>
      </c>
      <c r="P33" s="155"/>
      <c r="Q33" s="154" t="s">
        <v>199</v>
      </c>
      <c r="R33" s="155"/>
    </row>
    <row r="34" spans="1:18">
      <c r="A34" s="156" t="s">
        <v>199</v>
      </c>
      <c r="B34" s="155"/>
      <c r="C34" s="156" t="s">
        <v>232</v>
      </c>
      <c r="D34" s="155"/>
      <c r="E34" s="156" t="s">
        <v>125</v>
      </c>
      <c r="F34" s="155"/>
      <c r="G34" s="155"/>
      <c r="H34" s="155"/>
      <c r="I34" s="155"/>
      <c r="J34" s="155"/>
      <c r="K34" s="157" t="s">
        <v>199</v>
      </c>
      <c r="L34" s="155"/>
      <c r="M34" s="157" t="s">
        <v>199</v>
      </c>
      <c r="N34" s="155"/>
      <c r="O34" s="157">
        <v>72638.11</v>
      </c>
      <c r="P34" s="155"/>
      <c r="Q34" s="154" t="s">
        <v>199</v>
      </c>
      <c r="R34" s="155"/>
    </row>
    <row r="35" spans="1:18">
      <c r="A35" s="156" t="s">
        <v>199</v>
      </c>
      <c r="B35" s="155"/>
      <c r="C35" s="156" t="s">
        <v>233</v>
      </c>
      <c r="D35" s="155"/>
      <c r="E35" s="156" t="s">
        <v>234</v>
      </c>
      <c r="F35" s="155"/>
      <c r="G35" s="155"/>
      <c r="H35" s="155"/>
      <c r="I35" s="155"/>
      <c r="J35" s="155"/>
      <c r="K35" s="157" t="s">
        <v>199</v>
      </c>
      <c r="L35" s="155"/>
      <c r="M35" s="157" t="s">
        <v>199</v>
      </c>
      <c r="N35" s="155"/>
      <c r="O35" s="157">
        <v>5.0199999999999996</v>
      </c>
      <c r="P35" s="155"/>
      <c r="Q35" s="154" t="s">
        <v>199</v>
      </c>
      <c r="R35" s="155"/>
    </row>
    <row r="36" spans="1:18">
      <c r="A36" s="156" t="s">
        <v>199</v>
      </c>
      <c r="B36" s="155"/>
      <c r="C36" s="156" t="s">
        <v>235</v>
      </c>
      <c r="D36" s="155"/>
      <c r="E36" s="156" t="s">
        <v>12</v>
      </c>
      <c r="F36" s="155"/>
      <c r="G36" s="155"/>
      <c r="H36" s="155"/>
      <c r="I36" s="155"/>
      <c r="J36" s="155"/>
      <c r="K36" s="157">
        <v>13500</v>
      </c>
      <c r="L36" s="155"/>
      <c r="M36" s="157">
        <v>17500</v>
      </c>
      <c r="N36" s="155"/>
      <c r="O36" s="157">
        <v>6074.56</v>
      </c>
      <c r="P36" s="155"/>
      <c r="Q36" s="154">
        <v>34.71</v>
      </c>
      <c r="R36" s="155"/>
    </row>
    <row r="37" spans="1:18">
      <c r="A37" s="156" t="s">
        <v>199</v>
      </c>
      <c r="B37" s="155"/>
      <c r="C37" s="156" t="s">
        <v>236</v>
      </c>
      <c r="D37" s="155"/>
      <c r="E37" s="156" t="s">
        <v>40</v>
      </c>
      <c r="F37" s="155"/>
      <c r="G37" s="155"/>
      <c r="H37" s="155"/>
      <c r="I37" s="155"/>
      <c r="J37" s="155"/>
      <c r="K37" s="157" t="s">
        <v>199</v>
      </c>
      <c r="L37" s="155"/>
      <c r="M37" s="157" t="s">
        <v>199</v>
      </c>
      <c r="N37" s="155"/>
      <c r="O37" s="157">
        <v>449.7</v>
      </c>
      <c r="P37" s="155"/>
      <c r="Q37" s="154" t="s">
        <v>199</v>
      </c>
      <c r="R37" s="155"/>
    </row>
    <row r="38" spans="1:18">
      <c r="A38" s="156" t="s">
        <v>199</v>
      </c>
      <c r="B38" s="155"/>
      <c r="C38" s="156" t="s">
        <v>237</v>
      </c>
      <c r="D38" s="155"/>
      <c r="E38" s="156" t="s">
        <v>126</v>
      </c>
      <c r="F38" s="155"/>
      <c r="G38" s="155"/>
      <c r="H38" s="155"/>
      <c r="I38" s="155"/>
      <c r="J38" s="155"/>
      <c r="K38" s="157" t="s">
        <v>199</v>
      </c>
      <c r="L38" s="155"/>
      <c r="M38" s="157" t="s">
        <v>199</v>
      </c>
      <c r="N38" s="155"/>
      <c r="O38" s="157">
        <v>5624.86</v>
      </c>
      <c r="P38" s="155"/>
      <c r="Q38" s="154" t="s">
        <v>199</v>
      </c>
      <c r="R38" s="155"/>
    </row>
    <row r="39" spans="1:18">
      <c r="A39" s="156" t="s">
        <v>199</v>
      </c>
      <c r="B39" s="155"/>
      <c r="C39" s="156" t="s">
        <v>238</v>
      </c>
      <c r="D39" s="155"/>
      <c r="E39" s="156" t="s">
        <v>142</v>
      </c>
      <c r="F39" s="155"/>
      <c r="G39" s="155"/>
      <c r="H39" s="155"/>
      <c r="I39" s="155"/>
      <c r="J39" s="155"/>
      <c r="K39" s="157" t="s">
        <v>199</v>
      </c>
      <c r="L39" s="155"/>
      <c r="M39" s="157" t="s">
        <v>199</v>
      </c>
      <c r="N39" s="155"/>
      <c r="O39" s="157">
        <v>0</v>
      </c>
      <c r="P39" s="155"/>
      <c r="Q39" s="154" t="s">
        <v>199</v>
      </c>
      <c r="R39" s="155"/>
    </row>
    <row r="40" spans="1:18">
      <c r="A40" s="156" t="s">
        <v>199</v>
      </c>
      <c r="B40" s="155"/>
      <c r="C40" s="156" t="s">
        <v>239</v>
      </c>
      <c r="D40" s="155"/>
      <c r="E40" s="156" t="s">
        <v>152</v>
      </c>
      <c r="F40" s="155"/>
      <c r="G40" s="155"/>
      <c r="H40" s="155"/>
      <c r="I40" s="155"/>
      <c r="J40" s="155"/>
      <c r="K40" s="157">
        <v>300</v>
      </c>
      <c r="L40" s="155"/>
      <c r="M40" s="157">
        <v>300</v>
      </c>
      <c r="N40" s="155"/>
      <c r="O40" s="157">
        <v>126.64</v>
      </c>
      <c r="P40" s="155"/>
      <c r="Q40" s="154">
        <v>42.21</v>
      </c>
      <c r="R40" s="155"/>
    </row>
    <row r="41" spans="1:18">
      <c r="A41" s="156" t="s">
        <v>199</v>
      </c>
      <c r="B41" s="155"/>
      <c r="C41" s="156" t="s">
        <v>240</v>
      </c>
      <c r="D41" s="155"/>
      <c r="E41" s="156" t="s">
        <v>166</v>
      </c>
      <c r="F41" s="155"/>
      <c r="G41" s="155"/>
      <c r="H41" s="155"/>
      <c r="I41" s="155"/>
      <c r="J41" s="155"/>
      <c r="K41" s="157" t="s">
        <v>199</v>
      </c>
      <c r="L41" s="155"/>
      <c r="M41" s="157" t="s">
        <v>199</v>
      </c>
      <c r="N41" s="155"/>
      <c r="O41" s="157">
        <v>126.64</v>
      </c>
      <c r="P41" s="155"/>
      <c r="Q41" s="154" t="s">
        <v>199</v>
      </c>
      <c r="R41" s="155"/>
    </row>
    <row r="42" spans="1:18">
      <c r="A42" s="162" t="s">
        <v>203</v>
      </c>
      <c r="B42" s="155"/>
      <c r="C42" s="162" t="s">
        <v>241</v>
      </c>
      <c r="D42" s="155"/>
      <c r="E42" s="162" t="s">
        <v>242</v>
      </c>
      <c r="F42" s="155"/>
      <c r="G42" s="155"/>
      <c r="H42" s="155"/>
      <c r="I42" s="155"/>
      <c r="J42" s="155"/>
      <c r="K42" s="163">
        <v>22152</v>
      </c>
      <c r="L42" s="155"/>
      <c r="M42" s="163">
        <v>22152</v>
      </c>
      <c r="N42" s="155"/>
      <c r="O42" s="163">
        <v>2025.31</v>
      </c>
      <c r="P42" s="155"/>
      <c r="Q42" s="164">
        <v>9.14</v>
      </c>
      <c r="R42" s="155"/>
    </row>
    <row r="43" spans="1:18">
      <c r="A43" s="158" t="s">
        <v>199</v>
      </c>
      <c r="B43" s="155"/>
      <c r="C43" s="158" t="s">
        <v>206</v>
      </c>
      <c r="D43" s="155"/>
      <c r="E43" s="155"/>
      <c r="F43" s="155"/>
      <c r="G43" s="155"/>
      <c r="H43" s="155"/>
      <c r="I43" s="155"/>
      <c r="J43" s="155"/>
      <c r="K43" s="159">
        <v>7700</v>
      </c>
      <c r="L43" s="155"/>
      <c r="M43" s="159">
        <v>7700</v>
      </c>
      <c r="N43" s="155"/>
      <c r="O43" s="159">
        <v>2025.31</v>
      </c>
      <c r="P43" s="155"/>
      <c r="Q43" s="160">
        <v>26.3</v>
      </c>
      <c r="R43" s="155"/>
    </row>
    <row r="44" spans="1:18">
      <c r="A44" s="156" t="s">
        <v>199</v>
      </c>
      <c r="B44" s="155"/>
      <c r="C44" s="156" t="s">
        <v>235</v>
      </c>
      <c r="D44" s="155"/>
      <c r="E44" s="156" t="s">
        <v>12</v>
      </c>
      <c r="F44" s="155"/>
      <c r="G44" s="155"/>
      <c r="H44" s="155"/>
      <c r="I44" s="155"/>
      <c r="J44" s="155"/>
      <c r="K44" s="157">
        <v>7700</v>
      </c>
      <c r="L44" s="155"/>
      <c r="M44" s="157">
        <v>7700</v>
      </c>
      <c r="N44" s="155"/>
      <c r="O44" s="157">
        <v>2025.31</v>
      </c>
      <c r="P44" s="155"/>
      <c r="Q44" s="154">
        <v>26.3</v>
      </c>
      <c r="R44" s="155"/>
    </row>
    <row r="45" spans="1:18">
      <c r="A45" s="156" t="s">
        <v>199</v>
      </c>
      <c r="B45" s="155"/>
      <c r="C45" s="156" t="s">
        <v>243</v>
      </c>
      <c r="D45" s="155"/>
      <c r="E45" s="156" t="s">
        <v>132</v>
      </c>
      <c r="F45" s="155"/>
      <c r="G45" s="155"/>
      <c r="H45" s="155"/>
      <c r="I45" s="155"/>
      <c r="J45" s="155"/>
      <c r="K45" s="157" t="s">
        <v>199</v>
      </c>
      <c r="L45" s="155"/>
      <c r="M45" s="157" t="s">
        <v>199</v>
      </c>
      <c r="N45" s="155"/>
      <c r="O45" s="157">
        <v>989.92</v>
      </c>
      <c r="P45" s="155"/>
      <c r="Q45" s="154" t="s">
        <v>199</v>
      </c>
      <c r="R45" s="155"/>
    </row>
    <row r="46" spans="1:18">
      <c r="A46" s="156" t="s">
        <v>199</v>
      </c>
      <c r="B46" s="155"/>
      <c r="C46" s="156" t="s">
        <v>244</v>
      </c>
      <c r="D46" s="155"/>
      <c r="E46" s="156" t="s">
        <v>137</v>
      </c>
      <c r="F46" s="155"/>
      <c r="G46" s="155"/>
      <c r="H46" s="155"/>
      <c r="I46" s="155"/>
      <c r="J46" s="155"/>
      <c r="K46" s="157" t="s">
        <v>199</v>
      </c>
      <c r="L46" s="155"/>
      <c r="M46" s="157" t="s">
        <v>199</v>
      </c>
      <c r="N46" s="155"/>
      <c r="O46" s="157">
        <v>1035.3900000000001</v>
      </c>
      <c r="P46" s="155"/>
      <c r="Q46" s="154" t="s">
        <v>199</v>
      </c>
      <c r="R46" s="155"/>
    </row>
    <row r="47" spans="1:18">
      <c r="A47" s="158" t="s">
        <v>199</v>
      </c>
      <c r="B47" s="155"/>
      <c r="C47" s="158" t="s">
        <v>214</v>
      </c>
      <c r="D47" s="155"/>
      <c r="E47" s="155"/>
      <c r="F47" s="155"/>
      <c r="G47" s="155"/>
      <c r="H47" s="155"/>
      <c r="I47" s="155"/>
      <c r="J47" s="155"/>
      <c r="K47" s="159">
        <v>13452</v>
      </c>
      <c r="L47" s="155"/>
      <c r="M47" s="159">
        <v>13452</v>
      </c>
      <c r="N47" s="155"/>
      <c r="O47" s="159">
        <v>0</v>
      </c>
      <c r="P47" s="155"/>
      <c r="Q47" s="160">
        <v>0</v>
      </c>
      <c r="R47" s="155"/>
    </row>
    <row r="48" spans="1:18">
      <c r="A48" s="156" t="s">
        <v>199</v>
      </c>
      <c r="B48" s="155"/>
      <c r="C48" s="156" t="s">
        <v>235</v>
      </c>
      <c r="D48" s="155"/>
      <c r="E48" s="156" t="s">
        <v>12</v>
      </c>
      <c r="F48" s="155"/>
      <c r="G48" s="155"/>
      <c r="H48" s="155"/>
      <c r="I48" s="155"/>
      <c r="J48" s="155"/>
      <c r="K48" s="157">
        <v>13452</v>
      </c>
      <c r="L48" s="155"/>
      <c r="M48" s="157">
        <v>13452</v>
      </c>
      <c r="N48" s="155"/>
      <c r="O48" s="157">
        <v>0</v>
      </c>
      <c r="P48" s="155"/>
      <c r="Q48" s="154">
        <v>0</v>
      </c>
      <c r="R48" s="155"/>
    </row>
    <row r="49" spans="1:18">
      <c r="A49" s="156" t="s">
        <v>199</v>
      </c>
      <c r="B49" s="155"/>
      <c r="C49" s="156" t="s">
        <v>244</v>
      </c>
      <c r="D49" s="155"/>
      <c r="E49" s="156" t="s">
        <v>137</v>
      </c>
      <c r="F49" s="155"/>
      <c r="G49" s="155"/>
      <c r="H49" s="155"/>
      <c r="I49" s="155"/>
      <c r="J49" s="155"/>
      <c r="K49" s="157" t="s">
        <v>199</v>
      </c>
      <c r="L49" s="155"/>
      <c r="M49" s="157" t="s">
        <v>199</v>
      </c>
      <c r="N49" s="155"/>
      <c r="O49" s="157">
        <v>0</v>
      </c>
      <c r="P49" s="155"/>
      <c r="Q49" s="154" t="s">
        <v>199</v>
      </c>
      <c r="R49" s="155"/>
    </row>
    <row r="50" spans="1:18">
      <c r="A50" s="158" t="s">
        <v>199</v>
      </c>
      <c r="B50" s="155"/>
      <c r="C50" s="158" t="s">
        <v>245</v>
      </c>
      <c r="D50" s="155"/>
      <c r="E50" s="155"/>
      <c r="F50" s="155"/>
      <c r="G50" s="155"/>
      <c r="H50" s="155"/>
      <c r="I50" s="155"/>
      <c r="J50" s="155"/>
      <c r="K50" s="159">
        <v>1000</v>
      </c>
      <c r="L50" s="155"/>
      <c r="M50" s="159">
        <v>1000</v>
      </c>
      <c r="N50" s="155"/>
      <c r="O50" s="159">
        <v>0</v>
      </c>
      <c r="P50" s="155"/>
      <c r="Q50" s="160">
        <v>0</v>
      </c>
      <c r="R50" s="155"/>
    </row>
    <row r="51" spans="1:18">
      <c r="A51" s="156" t="s">
        <v>199</v>
      </c>
      <c r="B51" s="155"/>
      <c r="C51" s="156" t="s">
        <v>235</v>
      </c>
      <c r="D51" s="155"/>
      <c r="E51" s="156" t="s">
        <v>12</v>
      </c>
      <c r="F51" s="155"/>
      <c r="G51" s="155"/>
      <c r="H51" s="155"/>
      <c r="I51" s="155"/>
      <c r="J51" s="155"/>
      <c r="K51" s="157">
        <v>1000</v>
      </c>
      <c r="L51" s="155"/>
      <c r="M51" s="157">
        <v>1000</v>
      </c>
      <c r="N51" s="155"/>
      <c r="O51" s="157">
        <v>0</v>
      </c>
      <c r="P51" s="155"/>
      <c r="Q51" s="154">
        <v>0</v>
      </c>
      <c r="R51" s="155"/>
    </row>
    <row r="52" spans="1:18">
      <c r="A52" s="156" t="s">
        <v>199</v>
      </c>
      <c r="B52" s="155"/>
      <c r="C52" s="156" t="s">
        <v>244</v>
      </c>
      <c r="D52" s="155"/>
      <c r="E52" s="156" t="s">
        <v>137</v>
      </c>
      <c r="F52" s="155"/>
      <c r="G52" s="155"/>
      <c r="H52" s="155"/>
      <c r="I52" s="155"/>
      <c r="J52" s="155"/>
      <c r="K52" s="157" t="s">
        <v>199</v>
      </c>
      <c r="L52" s="155"/>
      <c r="M52" s="157" t="s">
        <v>199</v>
      </c>
      <c r="N52" s="155"/>
      <c r="O52" s="157">
        <v>0</v>
      </c>
      <c r="P52" s="155"/>
      <c r="Q52" s="154" t="s">
        <v>199</v>
      </c>
      <c r="R52" s="155"/>
    </row>
    <row r="53" spans="1:18">
      <c r="A53" s="162" t="s">
        <v>203</v>
      </c>
      <c r="B53" s="155"/>
      <c r="C53" s="162" t="s">
        <v>246</v>
      </c>
      <c r="D53" s="155"/>
      <c r="E53" s="162" t="s">
        <v>247</v>
      </c>
      <c r="F53" s="155"/>
      <c r="G53" s="155"/>
      <c r="H53" s="155"/>
      <c r="I53" s="155"/>
      <c r="J53" s="155"/>
      <c r="K53" s="163">
        <v>218559</v>
      </c>
      <c r="L53" s="155"/>
      <c r="M53" s="163">
        <v>231808.36</v>
      </c>
      <c r="N53" s="155"/>
      <c r="O53" s="163">
        <v>75456.289999999994</v>
      </c>
      <c r="P53" s="155"/>
      <c r="Q53" s="164">
        <v>32.549999999999997</v>
      </c>
      <c r="R53" s="155"/>
    </row>
    <row r="54" spans="1:18">
      <c r="A54" s="158" t="s">
        <v>199</v>
      </c>
      <c r="B54" s="155"/>
      <c r="C54" s="158" t="s">
        <v>206</v>
      </c>
      <c r="D54" s="155"/>
      <c r="E54" s="155"/>
      <c r="F54" s="155"/>
      <c r="G54" s="155"/>
      <c r="H54" s="155"/>
      <c r="I54" s="155"/>
      <c r="J54" s="155"/>
      <c r="K54" s="159">
        <v>66227</v>
      </c>
      <c r="L54" s="155"/>
      <c r="M54" s="159">
        <v>66227</v>
      </c>
      <c r="N54" s="155"/>
      <c r="O54" s="159">
        <v>30741.03</v>
      </c>
      <c r="P54" s="155"/>
      <c r="Q54" s="160">
        <v>46.42</v>
      </c>
      <c r="R54" s="155"/>
    </row>
    <row r="55" spans="1:18">
      <c r="A55" s="156" t="s">
        <v>199</v>
      </c>
      <c r="B55" s="155"/>
      <c r="C55" s="156" t="s">
        <v>235</v>
      </c>
      <c r="D55" s="155"/>
      <c r="E55" s="156" t="s">
        <v>12</v>
      </c>
      <c r="F55" s="155"/>
      <c r="G55" s="155"/>
      <c r="H55" s="155"/>
      <c r="I55" s="155"/>
      <c r="J55" s="155"/>
      <c r="K55" s="157">
        <v>65895</v>
      </c>
      <c r="L55" s="155"/>
      <c r="M55" s="157">
        <v>65895</v>
      </c>
      <c r="N55" s="155"/>
      <c r="O55" s="157">
        <v>30580.65</v>
      </c>
      <c r="P55" s="155"/>
      <c r="Q55" s="154">
        <v>46.41</v>
      </c>
      <c r="R55" s="155"/>
    </row>
    <row r="56" spans="1:18">
      <c r="A56" s="156" t="s">
        <v>199</v>
      </c>
      <c r="B56" s="155"/>
      <c r="C56" s="156" t="s">
        <v>236</v>
      </c>
      <c r="D56" s="155"/>
      <c r="E56" s="156" t="s">
        <v>40</v>
      </c>
      <c r="F56" s="155"/>
      <c r="G56" s="155"/>
      <c r="H56" s="155"/>
      <c r="I56" s="155"/>
      <c r="J56" s="155"/>
      <c r="K56" s="157" t="s">
        <v>199</v>
      </c>
      <c r="L56" s="155"/>
      <c r="M56" s="157" t="s">
        <v>199</v>
      </c>
      <c r="N56" s="155"/>
      <c r="O56" s="157">
        <v>2184.9</v>
      </c>
      <c r="P56" s="155"/>
      <c r="Q56" s="154" t="s">
        <v>199</v>
      </c>
      <c r="R56" s="155"/>
    </row>
    <row r="57" spans="1:18">
      <c r="A57" s="156" t="s">
        <v>199</v>
      </c>
      <c r="B57" s="155"/>
      <c r="C57" s="156" t="s">
        <v>248</v>
      </c>
      <c r="D57" s="155"/>
      <c r="E57" s="156" t="s">
        <v>127</v>
      </c>
      <c r="F57" s="155"/>
      <c r="G57" s="155"/>
      <c r="H57" s="155"/>
      <c r="I57" s="155"/>
      <c r="J57" s="155"/>
      <c r="K57" s="157" t="s">
        <v>199</v>
      </c>
      <c r="L57" s="155"/>
      <c r="M57" s="157" t="s">
        <v>199</v>
      </c>
      <c r="N57" s="155"/>
      <c r="O57" s="157">
        <v>299.08999999999997</v>
      </c>
      <c r="P57" s="155"/>
      <c r="Q57" s="154" t="s">
        <v>199</v>
      </c>
      <c r="R57" s="155"/>
    </row>
    <row r="58" spans="1:18">
      <c r="A58" s="156" t="s">
        <v>199</v>
      </c>
      <c r="B58" s="155"/>
      <c r="C58" s="156" t="s">
        <v>249</v>
      </c>
      <c r="D58" s="155"/>
      <c r="E58" s="156" t="s">
        <v>129</v>
      </c>
      <c r="F58" s="155"/>
      <c r="G58" s="155"/>
      <c r="H58" s="155"/>
      <c r="I58" s="155"/>
      <c r="J58" s="155"/>
      <c r="K58" s="157" t="s">
        <v>199</v>
      </c>
      <c r="L58" s="155"/>
      <c r="M58" s="157" t="s">
        <v>199</v>
      </c>
      <c r="N58" s="155"/>
      <c r="O58" s="157">
        <v>5028.79</v>
      </c>
      <c r="P58" s="155"/>
      <c r="Q58" s="154" t="s">
        <v>199</v>
      </c>
      <c r="R58" s="155"/>
    </row>
    <row r="59" spans="1:18">
      <c r="A59" s="156" t="s">
        <v>199</v>
      </c>
      <c r="B59" s="155"/>
      <c r="C59" s="156" t="s">
        <v>250</v>
      </c>
      <c r="D59" s="155"/>
      <c r="E59" s="156" t="s">
        <v>131</v>
      </c>
      <c r="F59" s="155"/>
      <c r="G59" s="155"/>
      <c r="H59" s="155"/>
      <c r="I59" s="155"/>
      <c r="J59" s="155"/>
      <c r="K59" s="157" t="s">
        <v>199</v>
      </c>
      <c r="L59" s="155"/>
      <c r="M59" s="157" t="s">
        <v>199</v>
      </c>
      <c r="N59" s="155"/>
      <c r="O59" s="157">
        <v>10965.97</v>
      </c>
      <c r="P59" s="155"/>
      <c r="Q59" s="154" t="s">
        <v>199</v>
      </c>
      <c r="R59" s="155"/>
    </row>
    <row r="60" spans="1:18">
      <c r="A60" s="156" t="s">
        <v>199</v>
      </c>
      <c r="B60" s="155"/>
      <c r="C60" s="156" t="s">
        <v>251</v>
      </c>
      <c r="D60" s="155"/>
      <c r="E60" s="156" t="s">
        <v>133</v>
      </c>
      <c r="F60" s="155"/>
      <c r="G60" s="155"/>
      <c r="H60" s="155"/>
      <c r="I60" s="155"/>
      <c r="J60" s="155"/>
      <c r="K60" s="157" t="s">
        <v>199</v>
      </c>
      <c r="L60" s="155"/>
      <c r="M60" s="157" t="s">
        <v>199</v>
      </c>
      <c r="N60" s="155"/>
      <c r="O60" s="157">
        <v>118.4</v>
      </c>
      <c r="P60" s="155"/>
      <c r="Q60" s="154" t="s">
        <v>199</v>
      </c>
      <c r="R60" s="155"/>
    </row>
    <row r="61" spans="1:18">
      <c r="A61" s="156" t="s">
        <v>199</v>
      </c>
      <c r="B61" s="155"/>
      <c r="C61" s="156" t="s">
        <v>252</v>
      </c>
      <c r="D61" s="155"/>
      <c r="E61" s="156" t="s">
        <v>135</v>
      </c>
      <c r="F61" s="155"/>
      <c r="G61" s="155"/>
      <c r="H61" s="155"/>
      <c r="I61" s="155"/>
      <c r="J61" s="155"/>
      <c r="K61" s="157" t="s">
        <v>199</v>
      </c>
      <c r="L61" s="155"/>
      <c r="M61" s="157" t="s">
        <v>199</v>
      </c>
      <c r="N61" s="155"/>
      <c r="O61" s="157">
        <v>0</v>
      </c>
      <c r="P61" s="155"/>
      <c r="Q61" s="154" t="s">
        <v>199</v>
      </c>
      <c r="R61" s="155"/>
    </row>
    <row r="62" spans="1:18">
      <c r="A62" s="156" t="s">
        <v>199</v>
      </c>
      <c r="B62" s="155"/>
      <c r="C62" s="156" t="s">
        <v>253</v>
      </c>
      <c r="D62" s="155"/>
      <c r="E62" s="156" t="s">
        <v>136</v>
      </c>
      <c r="F62" s="155"/>
      <c r="G62" s="155"/>
      <c r="H62" s="155"/>
      <c r="I62" s="155"/>
      <c r="J62" s="155"/>
      <c r="K62" s="157" t="s">
        <v>199</v>
      </c>
      <c r="L62" s="155"/>
      <c r="M62" s="157" t="s">
        <v>199</v>
      </c>
      <c r="N62" s="155"/>
      <c r="O62" s="157">
        <v>847.22</v>
      </c>
      <c r="P62" s="155"/>
      <c r="Q62" s="154" t="s">
        <v>199</v>
      </c>
      <c r="R62" s="155"/>
    </row>
    <row r="63" spans="1:18">
      <c r="A63" s="156" t="s">
        <v>199</v>
      </c>
      <c r="B63" s="155"/>
      <c r="C63" s="156" t="s">
        <v>254</v>
      </c>
      <c r="D63" s="155"/>
      <c r="E63" s="156" t="s">
        <v>138</v>
      </c>
      <c r="F63" s="155"/>
      <c r="G63" s="155"/>
      <c r="H63" s="155"/>
      <c r="I63" s="155"/>
      <c r="J63" s="155"/>
      <c r="K63" s="157" t="s">
        <v>199</v>
      </c>
      <c r="L63" s="155"/>
      <c r="M63" s="157" t="s">
        <v>199</v>
      </c>
      <c r="N63" s="155"/>
      <c r="O63" s="157">
        <v>391.7</v>
      </c>
      <c r="P63" s="155"/>
      <c r="Q63" s="154" t="s">
        <v>199</v>
      </c>
      <c r="R63" s="155"/>
    </row>
    <row r="64" spans="1:18">
      <c r="A64" s="156" t="s">
        <v>199</v>
      </c>
      <c r="B64" s="155"/>
      <c r="C64" s="156" t="s">
        <v>255</v>
      </c>
      <c r="D64" s="155"/>
      <c r="E64" s="156" t="s">
        <v>139</v>
      </c>
      <c r="F64" s="155"/>
      <c r="G64" s="155"/>
      <c r="H64" s="155"/>
      <c r="I64" s="155"/>
      <c r="J64" s="155"/>
      <c r="K64" s="157" t="s">
        <v>199</v>
      </c>
      <c r="L64" s="155"/>
      <c r="M64" s="157" t="s">
        <v>199</v>
      </c>
      <c r="N64" s="155"/>
      <c r="O64" s="157">
        <v>4804.3900000000003</v>
      </c>
      <c r="P64" s="155"/>
      <c r="Q64" s="154" t="s">
        <v>199</v>
      </c>
      <c r="R64" s="155"/>
    </row>
    <row r="65" spans="1:18">
      <c r="A65" s="156" t="s">
        <v>199</v>
      </c>
      <c r="B65" s="155"/>
      <c r="C65" s="156" t="s">
        <v>256</v>
      </c>
      <c r="D65" s="155"/>
      <c r="E65" s="156" t="s">
        <v>140</v>
      </c>
      <c r="F65" s="155"/>
      <c r="G65" s="155"/>
      <c r="H65" s="155"/>
      <c r="I65" s="155"/>
      <c r="J65" s="155"/>
      <c r="K65" s="157" t="s">
        <v>199</v>
      </c>
      <c r="L65" s="155"/>
      <c r="M65" s="157" t="s">
        <v>199</v>
      </c>
      <c r="N65" s="155"/>
      <c r="O65" s="157">
        <v>1265.99</v>
      </c>
      <c r="P65" s="155"/>
      <c r="Q65" s="154" t="s">
        <v>199</v>
      </c>
      <c r="R65" s="155"/>
    </row>
    <row r="66" spans="1:18">
      <c r="A66" s="156" t="s">
        <v>199</v>
      </c>
      <c r="B66" s="155"/>
      <c r="C66" s="156" t="s">
        <v>257</v>
      </c>
      <c r="D66" s="155"/>
      <c r="E66" s="156" t="s">
        <v>141</v>
      </c>
      <c r="F66" s="155"/>
      <c r="G66" s="155"/>
      <c r="H66" s="155"/>
      <c r="I66" s="155"/>
      <c r="J66" s="155"/>
      <c r="K66" s="157" t="s">
        <v>199</v>
      </c>
      <c r="L66" s="155"/>
      <c r="M66" s="157" t="s">
        <v>199</v>
      </c>
      <c r="N66" s="155"/>
      <c r="O66" s="157">
        <v>43.8</v>
      </c>
      <c r="P66" s="155"/>
      <c r="Q66" s="154" t="s">
        <v>199</v>
      </c>
      <c r="R66" s="155"/>
    </row>
    <row r="67" spans="1:18">
      <c r="A67" s="156" t="s">
        <v>199</v>
      </c>
      <c r="B67" s="155"/>
      <c r="C67" s="156" t="s">
        <v>238</v>
      </c>
      <c r="D67" s="155"/>
      <c r="E67" s="156" t="s">
        <v>142</v>
      </c>
      <c r="F67" s="155"/>
      <c r="G67" s="155"/>
      <c r="H67" s="155"/>
      <c r="I67" s="155"/>
      <c r="J67" s="155"/>
      <c r="K67" s="157" t="s">
        <v>199</v>
      </c>
      <c r="L67" s="155"/>
      <c r="M67" s="157" t="s">
        <v>199</v>
      </c>
      <c r="N67" s="155"/>
      <c r="O67" s="157">
        <v>1749.14</v>
      </c>
      <c r="P67" s="155"/>
      <c r="Q67" s="154" t="s">
        <v>199</v>
      </c>
      <c r="R67" s="155"/>
    </row>
    <row r="68" spans="1:18">
      <c r="A68" s="156" t="s">
        <v>199</v>
      </c>
      <c r="B68" s="155"/>
      <c r="C68" s="156" t="s">
        <v>258</v>
      </c>
      <c r="D68" s="155"/>
      <c r="E68" s="156" t="s">
        <v>143</v>
      </c>
      <c r="F68" s="155"/>
      <c r="G68" s="155"/>
      <c r="H68" s="155"/>
      <c r="I68" s="155"/>
      <c r="J68" s="155"/>
      <c r="K68" s="157" t="s">
        <v>199</v>
      </c>
      <c r="L68" s="155"/>
      <c r="M68" s="157" t="s">
        <v>199</v>
      </c>
      <c r="N68" s="155"/>
      <c r="O68" s="157">
        <v>149.35</v>
      </c>
      <c r="P68" s="155"/>
      <c r="Q68" s="154" t="s">
        <v>199</v>
      </c>
      <c r="R68" s="155"/>
    </row>
    <row r="69" spans="1:18">
      <c r="A69" s="156" t="s">
        <v>199</v>
      </c>
      <c r="B69" s="155"/>
      <c r="C69" s="156" t="s">
        <v>259</v>
      </c>
      <c r="D69" s="155"/>
      <c r="E69" s="156" t="s">
        <v>144</v>
      </c>
      <c r="F69" s="155"/>
      <c r="G69" s="155"/>
      <c r="H69" s="155"/>
      <c r="I69" s="155"/>
      <c r="J69" s="155"/>
      <c r="K69" s="157" t="s">
        <v>199</v>
      </c>
      <c r="L69" s="155"/>
      <c r="M69" s="157" t="s">
        <v>199</v>
      </c>
      <c r="N69" s="155"/>
      <c r="O69" s="157">
        <v>121.6</v>
      </c>
      <c r="P69" s="155"/>
      <c r="Q69" s="154" t="s">
        <v>199</v>
      </c>
      <c r="R69" s="155"/>
    </row>
    <row r="70" spans="1:18">
      <c r="A70" s="156" t="s">
        <v>199</v>
      </c>
      <c r="B70" s="155"/>
      <c r="C70" s="156" t="s">
        <v>260</v>
      </c>
      <c r="D70" s="155"/>
      <c r="E70" s="156" t="s">
        <v>145</v>
      </c>
      <c r="F70" s="155"/>
      <c r="G70" s="155"/>
      <c r="H70" s="155"/>
      <c r="I70" s="155"/>
      <c r="J70" s="155"/>
      <c r="K70" s="157" t="s">
        <v>199</v>
      </c>
      <c r="L70" s="155"/>
      <c r="M70" s="157" t="s">
        <v>199</v>
      </c>
      <c r="N70" s="155"/>
      <c r="O70" s="157">
        <v>0</v>
      </c>
      <c r="P70" s="155"/>
      <c r="Q70" s="154" t="s">
        <v>199</v>
      </c>
      <c r="R70" s="155"/>
    </row>
    <row r="71" spans="1:18">
      <c r="A71" s="156" t="s">
        <v>199</v>
      </c>
      <c r="B71" s="155"/>
      <c r="C71" s="156" t="s">
        <v>261</v>
      </c>
      <c r="D71" s="155"/>
      <c r="E71" s="156" t="s">
        <v>146</v>
      </c>
      <c r="F71" s="155"/>
      <c r="G71" s="155"/>
      <c r="H71" s="155"/>
      <c r="I71" s="155"/>
      <c r="J71" s="155"/>
      <c r="K71" s="157" t="s">
        <v>199</v>
      </c>
      <c r="L71" s="155"/>
      <c r="M71" s="157" t="s">
        <v>199</v>
      </c>
      <c r="N71" s="155"/>
      <c r="O71" s="157">
        <v>754.71</v>
      </c>
      <c r="P71" s="155"/>
      <c r="Q71" s="154" t="s">
        <v>199</v>
      </c>
      <c r="R71" s="155"/>
    </row>
    <row r="72" spans="1:18">
      <c r="A72" s="156" t="s">
        <v>199</v>
      </c>
      <c r="B72" s="155"/>
      <c r="C72" s="156" t="s">
        <v>262</v>
      </c>
      <c r="D72" s="155"/>
      <c r="E72" s="156" t="s">
        <v>181</v>
      </c>
      <c r="F72" s="155"/>
      <c r="G72" s="155"/>
      <c r="H72" s="155"/>
      <c r="I72" s="155"/>
      <c r="J72" s="155"/>
      <c r="K72" s="157" t="s">
        <v>199</v>
      </c>
      <c r="L72" s="155"/>
      <c r="M72" s="157" t="s">
        <v>199</v>
      </c>
      <c r="N72" s="155"/>
      <c r="O72" s="157">
        <v>108.09</v>
      </c>
      <c r="P72" s="155"/>
      <c r="Q72" s="154" t="s">
        <v>199</v>
      </c>
      <c r="R72" s="155"/>
    </row>
    <row r="73" spans="1:18">
      <c r="A73" s="156" t="s">
        <v>199</v>
      </c>
      <c r="B73" s="155"/>
      <c r="C73" s="156" t="s">
        <v>263</v>
      </c>
      <c r="D73" s="155"/>
      <c r="E73" s="156" t="s">
        <v>264</v>
      </c>
      <c r="F73" s="155"/>
      <c r="G73" s="155"/>
      <c r="H73" s="155"/>
      <c r="I73" s="155"/>
      <c r="J73" s="155"/>
      <c r="K73" s="157" t="s">
        <v>199</v>
      </c>
      <c r="L73" s="155"/>
      <c r="M73" s="157" t="s">
        <v>199</v>
      </c>
      <c r="N73" s="155"/>
      <c r="O73" s="157">
        <v>1747.51</v>
      </c>
      <c r="P73" s="155"/>
      <c r="Q73" s="154" t="s">
        <v>199</v>
      </c>
      <c r="R73" s="155"/>
    </row>
    <row r="74" spans="1:18">
      <c r="A74" s="156" t="s">
        <v>199</v>
      </c>
      <c r="B74" s="155"/>
      <c r="C74" s="156" t="s">
        <v>239</v>
      </c>
      <c r="D74" s="155"/>
      <c r="E74" s="156" t="s">
        <v>152</v>
      </c>
      <c r="F74" s="155"/>
      <c r="G74" s="155"/>
      <c r="H74" s="155"/>
      <c r="I74" s="155"/>
      <c r="J74" s="155"/>
      <c r="K74" s="157">
        <v>332</v>
      </c>
      <c r="L74" s="155"/>
      <c r="M74" s="157">
        <v>332</v>
      </c>
      <c r="N74" s="155"/>
      <c r="O74" s="157">
        <v>160.38</v>
      </c>
      <c r="P74" s="155"/>
      <c r="Q74" s="154">
        <v>48.31</v>
      </c>
      <c r="R74" s="155"/>
    </row>
    <row r="75" spans="1:18">
      <c r="A75" s="156" t="s">
        <v>199</v>
      </c>
      <c r="B75" s="155"/>
      <c r="C75" s="156" t="s">
        <v>265</v>
      </c>
      <c r="D75" s="155"/>
      <c r="E75" s="156" t="s">
        <v>151</v>
      </c>
      <c r="F75" s="155"/>
      <c r="G75" s="155"/>
      <c r="H75" s="155"/>
      <c r="I75" s="155"/>
      <c r="J75" s="155"/>
      <c r="K75" s="157" t="s">
        <v>199</v>
      </c>
      <c r="L75" s="155"/>
      <c r="M75" s="157" t="s">
        <v>199</v>
      </c>
      <c r="N75" s="155"/>
      <c r="O75" s="157">
        <v>160.38</v>
      </c>
      <c r="P75" s="155"/>
      <c r="Q75" s="154" t="s">
        <v>199</v>
      </c>
      <c r="R75" s="155"/>
    </row>
    <row r="76" spans="1:18">
      <c r="A76" s="158" t="s">
        <v>199</v>
      </c>
      <c r="B76" s="155"/>
      <c r="C76" s="158" t="s">
        <v>214</v>
      </c>
      <c r="D76" s="155"/>
      <c r="E76" s="155"/>
      <c r="F76" s="155"/>
      <c r="G76" s="155"/>
      <c r="H76" s="155"/>
      <c r="I76" s="155"/>
      <c r="J76" s="155"/>
      <c r="K76" s="159">
        <v>1548</v>
      </c>
      <c r="L76" s="155"/>
      <c r="M76" s="159">
        <v>1548</v>
      </c>
      <c r="N76" s="155"/>
      <c r="O76" s="159">
        <v>26.53</v>
      </c>
      <c r="P76" s="155"/>
      <c r="Q76" s="160">
        <v>1.71</v>
      </c>
      <c r="R76" s="155"/>
    </row>
    <row r="77" spans="1:18">
      <c r="A77" s="156" t="s">
        <v>199</v>
      </c>
      <c r="B77" s="155"/>
      <c r="C77" s="156" t="s">
        <v>235</v>
      </c>
      <c r="D77" s="155"/>
      <c r="E77" s="156" t="s">
        <v>12</v>
      </c>
      <c r="F77" s="155"/>
      <c r="G77" s="155"/>
      <c r="H77" s="155"/>
      <c r="I77" s="155"/>
      <c r="J77" s="155"/>
      <c r="K77" s="157">
        <v>1548</v>
      </c>
      <c r="L77" s="155"/>
      <c r="M77" s="157">
        <v>1548</v>
      </c>
      <c r="N77" s="155"/>
      <c r="O77" s="157">
        <v>26.53</v>
      </c>
      <c r="P77" s="155"/>
      <c r="Q77" s="154">
        <v>1.71</v>
      </c>
      <c r="R77" s="155"/>
    </row>
    <row r="78" spans="1:18">
      <c r="A78" s="156" t="s">
        <v>199</v>
      </c>
      <c r="B78" s="155"/>
      <c r="C78" s="156" t="s">
        <v>251</v>
      </c>
      <c r="D78" s="155"/>
      <c r="E78" s="156" t="s">
        <v>133</v>
      </c>
      <c r="F78" s="155"/>
      <c r="G78" s="155"/>
      <c r="H78" s="155"/>
      <c r="I78" s="155"/>
      <c r="J78" s="155"/>
      <c r="K78" s="157" t="s">
        <v>199</v>
      </c>
      <c r="L78" s="155"/>
      <c r="M78" s="157" t="s">
        <v>199</v>
      </c>
      <c r="N78" s="155"/>
      <c r="O78" s="157">
        <v>0</v>
      </c>
      <c r="P78" s="155"/>
      <c r="Q78" s="154" t="s">
        <v>199</v>
      </c>
      <c r="R78" s="155"/>
    </row>
    <row r="79" spans="1:18">
      <c r="A79" s="156" t="s">
        <v>199</v>
      </c>
      <c r="B79" s="155"/>
      <c r="C79" s="156" t="s">
        <v>263</v>
      </c>
      <c r="D79" s="155"/>
      <c r="E79" s="156" t="s">
        <v>264</v>
      </c>
      <c r="F79" s="155"/>
      <c r="G79" s="155"/>
      <c r="H79" s="155"/>
      <c r="I79" s="155"/>
      <c r="J79" s="155"/>
      <c r="K79" s="157" t="s">
        <v>199</v>
      </c>
      <c r="L79" s="155"/>
      <c r="M79" s="157" t="s">
        <v>199</v>
      </c>
      <c r="N79" s="155"/>
      <c r="O79" s="157">
        <v>26.53</v>
      </c>
      <c r="P79" s="155"/>
      <c r="Q79" s="154" t="s">
        <v>199</v>
      </c>
      <c r="R79" s="155"/>
    </row>
    <row r="80" spans="1:18">
      <c r="A80" s="158" t="s">
        <v>199</v>
      </c>
      <c r="B80" s="155"/>
      <c r="C80" s="158" t="s">
        <v>221</v>
      </c>
      <c r="D80" s="155"/>
      <c r="E80" s="155"/>
      <c r="F80" s="155"/>
      <c r="G80" s="155"/>
      <c r="H80" s="155"/>
      <c r="I80" s="155"/>
      <c r="J80" s="155"/>
      <c r="K80" s="159">
        <v>149784</v>
      </c>
      <c r="L80" s="155"/>
      <c r="M80" s="159">
        <v>161533.35999999999</v>
      </c>
      <c r="N80" s="155"/>
      <c r="O80" s="159">
        <v>43626.74</v>
      </c>
      <c r="P80" s="155"/>
      <c r="Q80" s="160">
        <v>27.01</v>
      </c>
      <c r="R80" s="155"/>
    </row>
    <row r="81" spans="1:18">
      <c r="A81" s="156" t="s">
        <v>199</v>
      </c>
      <c r="B81" s="155"/>
      <c r="C81" s="156" t="s">
        <v>235</v>
      </c>
      <c r="D81" s="155"/>
      <c r="E81" s="156" t="s">
        <v>12</v>
      </c>
      <c r="F81" s="155"/>
      <c r="G81" s="155"/>
      <c r="H81" s="155"/>
      <c r="I81" s="155"/>
      <c r="J81" s="155"/>
      <c r="K81" s="157">
        <v>22067</v>
      </c>
      <c r="L81" s="155"/>
      <c r="M81" s="157">
        <v>32907</v>
      </c>
      <c r="N81" s="155"/>
      <c r="O81" s="157">
        <v>1071.5999999999999</v>
      </c>
      <c r="P81" s="155"/>
      <c r="Q81" s="154">
        <v>3.26</v>
      </c>
      <c r="R81" s="155"/>
    </row>
    <row r="82" spans="1:18">
      <c r="A82" s="156" t="s">
        <v>199</v>
      </c>
      <c r="B82" s="155"/>
      <c r="C82" s="156" t="s">
        <v>236</v>
      </c>
      <c r="D82" s="155"/>
      <c r="E82" s="156" t="s">
        <v>40</v>
      </c>
      <c r="F82" s="155"/>
      <c r="G82" s="155"/>
      <c r="H82" s="155"/>
      <c r="I82" s="155"/>
      <c r="J82" s="155"/>
      <c r="K82" s="157" t="s">
        <v>199</v>
      </c>
      <c r="L82" s="155"/>
      <c r="M82" s="157" t="s">
        <v>199</v>
      </c>
      <c r="N82" s="155"/>
      <c r="O82" s="157">
        <v>16</v>
      </c>
      <c r="P82" s="155"/>
      <c r="Q82" s="154" t="s">
        <v>199</v>
      </c>
      <c r="R82" s="155"/>
    </row>
    <row r="83" spans="1:18">
      <c r="A83" s="156" t="s">
        <v>199</v>
      </c>
      <c r="B83" s="155"/>
      <c r="C83" s="156" t="s">
        <v>248</v>
      </c>
      <c r="D83" s="155"/>
      <c r="E83" s="156" t="s">
        <v>127</v>
      </c>
      <c r="F83" s="155"/>
      <c r="G83" s="155"/>
      <c r="H83" s="155"/>
      <c r="I83" s="155"/>
      <c r="J83" s="155"/>
      <c r="K83" s="157" t="s">
        <v>199</v>
      </c>
      <c r="L83" s="155"/>
      <c r="M83" s="157" t="s">
        <v>199</v>
      </c>
      <c r="N83" s="155"/>
      <c r="O83" s="157">
        <v>868.96</v>
      </c>
      <c r="P83" s="155"/>
      <c r="Q83" s="154" t="s">
        <v>199</v>
      </c>
      <c r="R83" s="155"/>
    </row>
    <row r="84" spans="1:18">
      <c r="A84" s="156" t="s">
        <v>199</v>
      </c>
      <c r="B84" s="155"/>
      <c r="C84" s="156" t="s">
        <v>249</v>
      </c>
      <c r="D84" s="155"/>
      <c r="E84" s="156" t="s">
        <v>129</v>
      </c>
      <c r="F84" s="155"/>
      <c r="G84" s="155"/>
      <c r="H84" s="155"/>
      <c r="I84" s="155"/>
      <c r="J84" s="155"/>
      <c r="K84" s="157" t="s">
        <v>199</v>
      </c>
      <c r="L84" s="155"/>
      <c r="M84" s="157" t="s">
        <v>199</v>
      </c>
      <c r="N84" s="155"/>
      <c r="O84" s="157">
        <v>0</v>
      </c>
      <c r="P84" s="155"/>
      <c r="Q84" s="154" t="s">
        <v>199</v>
      </c>
      <c r="R84" s="155"/>
    </row>
    <row r="85" spans="1:18">
      <c r="A85" s="156" t="s">
        <v>199</v>
      </c>
      <c r="B85" s="155"/>
      <c r="C85" s="156" t="s">
        <v>251</v>
      </c>
      <c r="D85" s="155"/>
      <c r="E85" s="156" t="s">
        <v>133</v>
      </c>
      <c r="F85" s="155"/>
      <c r="G85" s="155"/>
      <c r="H85" s="155"/>
      <c r="I85" s="155"/>
      <c r="J85" s="155"/>
      <c r="K85" s="157" t="s">
        <v>199</v>
      </c>
      <c r="L85" s="155"/>
      <c r="M85" s="157" t="s">
        <v>199</v>
      </c>
      <c r="N85" s="155"/>
      <c r="O85" s="157">
        <v>0</v>
      </c>
      <c r="P85" s="155"/>
      <c r="Q85" s="154" t="s">
        <v>199</v>
      </c>
      <c r="R85" s="155"/>
    </row>
    <row r="86" spans="1:18">
      <c r="A86" s="156" t="s">
        <v>199</v>
      </c>
      <c r="B86" s="155"/>
      <c r="C86" s="156" t="s">
        <v>257</v>
      </c>
      <c r="D86" s="155"/>
      <c r="E86" s="156" t="s">
        <v>141</v>
      </c>
      <c r="F86" s="155"/>
      <c r="G86" s="155"/>
      <c r="H86" s="155"/>
      <c r="I86" s="155"/>
      <c r="J86" s="155"/>
      <c r="K86" s="157" t="s">
        <v>199</v>
      </c>
      <c r="L86" s="155"/>
      <c r="M86" s="157" t="s">
        <v>199</v>
      </c>
      <c r="N86" s="155"/>
      <c r="O86" s="157">
        <v>0</v>
      </c>
      <c r="P86" s="155"/>
      <c r="Q86" s="154" t="s">
        <v>199</v>
      </c>
      <c r="R86" s="155"/>
    </row>
    <row r="87" spans="1:18">
      <c r="A87" s="156" t="s">
        <v>199</v>
      </c>
      <c r="B87" s="155"/>
      <c r="C87" s="156" t="s">
        <v>261</v>
      </c>
      <c r="D87" s="155"/>
      <c r="E87" s="156" t="s">
        <v>146</v>
      </c>
      <c r="F87" s="155"/>
      <c r="G87" s="155"/>
      <c r="H87" s="155"/>
      <c r="I87" s="155"/>
      <c r="J87" s="155"/>
      <c r="K87" s="157" t="s">
        <v>199</v>
      </c>
      <c r="L87" s="155"/>
      <c r="M87" s="157" t="s">
        <v>199</v>
      </c>
      <c r="N87" s="155"/>
      <c r="O87" s="157">
        <v>0</v>
      </c>
      <c r="P87" s="155"/>
      <c r="Q87" s="154" t="s">
        <v>199</v>
      </c>
      <c r="R87" s="155"/>
    </row>
    <row r="88" spans="1:18">
      <c r="A88" s="156" t="s">
        <v>199</v>
      </c>
      <c r="B88" s="155"/>
      <c r="C88" s="156" t="s">
        <v>266</v>
      </c>
      <c r="D88" s="155"/>
      <c r="E88" s="156" t="s">
        <v>147</v>
      </c>
      <c r="F88" s="155"/>
      <c r="G88" s="155"/>
      <c r="H88" s="155"/>
      <c r="I88" s="155"/>
      <c r="J88" s="155"/>
      <c r="K88" s="157" t="s">
        <v>199</v>
      </c>
      <c r="L88" s="155"/>
      <c r="M88" s="157" t="s">
        <v>199</v>
      </c>
      <c r="N88" s="155"/>
      <c r="O88" s="157">
        <v>0</v>
      </c>
      <c r="P88" s="155"/>
      <c r="Q88" s="154" t="s">
        <v>199</v>
      </c>
      <c r="R88" s="155"/>
    </row>
    <row r="89" spans="1:18">
      <c r="A89" s="156" t="s">
        <v>199</v>
      </c>
      <c r="B89" s="155"/>
      <c r="C89" s="156" t="s">
        <v>267</v>
      </c>
      <c r="D89" s="155"/>
      <c r="E89" s="156" t="s">
        <v>182</v>
      </c>
      <c r="F89" s="155"/>
      <c r="G89" s="155"/>
      <c r="H89" s="155"/>
      <c r="I89" s="155"/>
      <c r="J89" s="155"/>
      <c r="K89" s="157" t="s">
        <v>199</v>
      </c>
      <c r="L89" s="155"/>
      <c r="M89" s="157" t="s">
        <v>199</v>
      </c>
      <c r="N89" s="155"/>
      <c r="O89" s="157">
        <v>186.64</v>
      </c>
      <c r="P89" s="155"/>
      <c r="Q89" s="154" t="s">
        <v>199</v>
      </c>
      <c r="R89" s="155"/>
    </row>
    <row r="90" spans="1:18">
      <c r="A90" s="156" t="s">
        <v>199</v>
      </c>
      <c r="B90" s="155"/>
      <c r="C90" s="156" t="s">
        <v>263</v>
      </c>
      <c r="D90" s="155"/>
      <c r="E90" s="156" t="s">
        <v>264</v>
      </c>
      <c r="F90" s="155"/>
      <c r="G90" s="155"/>
      <c r="H90" s="155"/>
      <c r="I90" s="155"/>
      <c r="J90" s="155"/>
      <c r="K90" s="157" t="s">
        <v>199</v>
      </c>
      <c r="L90" s="155"/>
      <c r="M90" s="157" t="s">
        <v>199</v>
      </c>
      <c r="N90" s="155"/>
      <c r="O90" s="157">
        <v>0</v>
      </c>
      <c r="P90" s="155"/>
      <c r="Q90" s="154" t="s">
        <v>199</v>
      </c>
      <c r="R90" s="155"/>
    </row>
    <row r="91" spans="1:18">
      <c r="A91" s="156" t="s">
        <v>199</v>
      </c>
      <c r="B91" s="155"/>
      <c r="C91" s="156" t="s">
        <v>268</v>
      </c>
      <c r="D91" s="155"/>
      <c r="E91" s="156" t="s">
        <v>269</v>
      </c>
      <c r="F91" s="155"/>
      <c r="G91" s="155"/>
      <c r="H91" s="155"/>
      <c r="I91" s="155"/>
      <c r="J91" s="155"/>
      <c r="K91" s="157">
        <v>127717</v>
      </c>
      <c r="L91" s="155"/>
      <c r="M91" s="157">
        <v>127717</v>
      </c>
      <c r="N91" s="155"/>
      <c r="O91" s="157">
        <v>41646.410000000003</v>
      </c>
      <c r="P91" s="155"/>
      <c r="Q91" s="154">
        <v>32.61</v>
      </c>
      <c r="R91" s="155"/>
    </row>
    <row r="92" spans="1:18">
      <c r="A92" s="156" t="s">
        <v>199</v>
      </c>
      <c r="B92" s="155"/>
      <c r="C92" s="156" t="s">
        <v>270</v>
      </c>
      <c r="D92" s="155"/>
      <c r="E92" s="156" t="s">
        <v>156</v>
      </c>
      <c r="F92" s="155"/>
      <c r="G92" s="155"/>
      <c r="H92" s="155"/>
      <c r="I92" s="155"/>
      <c r="J92" s="155"/>
      <c r="K92" s="157" t="s">
        <v>199</v>
      </c>
      <c r="L92" s="155"/>
      <c r="M92" s="157" t="s">
        <v>199</v>
      </c>
      <c r="N92" s="155"/>
      <c r="O92" s="157">
        <v>41646.410000000003</v>
      </c>
      <c r="P92" s="155"/>
      <c r="Q92" s="154" t="s">
        <v>199</v>
      </c>
      <c r="R92" s="155"/>
    </row>
    <row r="93" spans="1:18">
      <c r="A93" s="156" t="s">
        <v>199</v>
      </c>
      <c r="B93" s="155"/>
      <c r="C93" s="156" t="s">
        <v>271</v>
      </c>
      <c r="D93" s="155"/>
      <c r="E93" s="156" t="s">
        <v>272</v>
      </c>
      <c r="F93" s="155"/>
      <c r="G93" s="155"/>
      <c r="H93" s="155"/>
      <c r="I93" s="155"/>
      <c r="J93" s="155"/>
      <c r="K93" s="157" t="s">
        <v>199</v>
      </c>
      <c r="L93" s="155"/>
      <c r="M93" s="157">
        <v>909.36</v>
      </c>
      <c r="N93" s="155"/>
      <c r="O93" s="157">
        <v>908.73</v>
      </c>
      <c r="P93" s="155"/>
      <c r="Q93" s="154">
        <v>99.93</v>
      </c>
      <c r="R93" s="155"/>
    </row>
    <row r="94" spans="1:18">
      <c r="A94" s="156" t="s">
        <v>199</v>
      </c>
      <c r="B94" s="155"/>
      <c r="C94" s="156" t="s">
        <v>273</v>
      </c>
      <c r="D94" s="155"/>
      <c r="E94" s="156" t="s">
        <v>159</v>
      </c>
      <c r="F94" s="155"/>
      <c r="G94" s="155"/>
      <c r="H94" s="155"/>
      <c r="I94" s="155"/>
      <c r="J94" s="155"/>
      <c r="K94" s="157" t="s">
        <v>199</v>
      </c>
      <c r="L94" s="155"/>
      <c r="M94" s="157" t="s">
        <v>199</v>
      </c>
      <c r="N94" s="155"/>
      <c r="O94" s="157">
        <v>908.73</v>
      </c>
      <c r="P94" s="155"/>
      <c r="Q94" s="154" t="s">
        <v>199</v>
      </c>
      <c r="R94" s="155"/>
    </row>
    <row r="95" spans="1:18">
      <c r="A95" s="158" t="s">
        <v>199</v>
      </c>
      <c r="B95" s="155"/>
      <c r="C95" s="158" t="s">
        <v>274</v>
      </c>
      <c r="D95" s="155"/>
      <c r="E95" s="155"/>
      <c r="F95" s="155"/>
      <c r="G95" s="155"/>
      <c r="H95" s="155"/>
      <c r="I95" s="155"/>
      <c r="J95" s="155"/>
      <c r="K95" s="159">
        <v>1000</v>
      </c>
      <c r="L95" s="155"/>
      <c r="M95" s="159">
        <v>2500</v>
      </c>
      <c r="N95" s="155"/>
      <c r="O95" s="159">
        <v>1061.99</v>
      </c>
      <c r="P95" s="155"/>
      <c r="Q95" s="160">
        <v>42.48</v>
      </c>
      <c r="R95" s="155"/>
    </row>
    <row r="96" spans="1:18">
      <c r="A96" s="156" t="s">
        <v>199</v>
      </c>
      <c r="B96" s="155"/>
      <c r="C96" s="156" t="s">
        <v>235</v>
      </c>
      <c r="D96" s="155"/>
      <c r="E96" s="156" t="s">
        <v>12</v>
      </c>
      <c r="F96" s="155"/>
      <c r="G96" s="155"/>
      <c r="H96" s="155"/>
      <c r="I96" s="155"/>
      <c r="J96" s="155"/>
      <c r="K96" s="157">
        <v>1000</v>
      </c>
      <c r="L96" s="155"/>
      <c r="M96" s="157">
        <v>2500</v>
      </c>
      <c r="N96" s="155"/>
      <c r="O96" s="157">
        <v>1061.99</v>
      </c>
      <c r="P96" s="155"/>
      <c r="Q96" s="154">
        <v>42.48</v>
      </c>
      <c r="R96" s="155"/>
    </row>
    <row r="97" spans="1:18">
      <c r="A97" s="156" t="s">
        <v>199</v>
      </c>
      <c r="B97" s="155"/>
      <c r="C97" s="156" t="s">
        <v>236</v>
      </c>
      <c r="D97" s="155"/>
      <c r="E97" s="156" t="s">
        <v>40</v>
      </c>
      <c r="F97" s="155"/>
      <c r="G97" s="155"/>
      <c r="H97" s="155"/>
      <c r="I97" s="155"/>
      <c r="J97" s="155"/>
      <c r="K97" s="157" t="s">
        <v>199</v>
      </c>
      <c r="L97" s="155"/>
      <c r="M97" s="157" t="s">
        <v>199</v>
      </c>
      <c r="N97" s="155"/>
      <c r="O97" s="157">
        <v>1061.99</v>
      </c>
      <c r="P97" s="155"/>
      <c r="Q97" s="154" t="s">
        <v>199</v>
      </c>
      <c r="R97" s="155"/>
    </row>
    <row r="98" spans="1:18">
      <c r="A98" s="162" t="s">
        <v>203</v>
      </c>
      <c r="B98" s="155"/>
      <c r="C98" s="162" t="s">
        <v>275</v>
      </c>
      <c r="D98" s="155"/>
      <c r="E98" s="162" t="s">
        <v>276</v>
      </c>
      <c r="F98" s="155"/>
      <c r="G98" s="155"/>
      <c r="H98" s="155"/>
      <c r="I98" s="155"/>
      <c r="J98" s="155"/>
      <c r="K98" s="163">
        <v>226</v>
      </c>
      <c r="L98" s="155"/>
      <c r="M98" s="163">
        <v>226</v>
      </c>
      <c r="N98" s="155"/>
      <c r="O98" s="163">
        <v>0</v>
      </c>
      <c r="P98" s="155"/>
      <c r="Q98" s="164">
        <v>0</v>
      </c>
      <c r="R98" s="155"/>
    </row>
    <row r="99" spans="1:18">
      <c r="A99" s="158" t="s">
        <v>199</v>
      </c>
      <c r="B99" s="155"/>
      <c r="C99" s="158" t="s">
        <v>221</v>
      </c>
      <c r="D99" s="155"/>
      <c r="E99" s="155"/>
      <c r="F99" s="155"/>
      <c r="G99" s="155"/>
      <c r="H99" s="155"/>
      <c r="I99" s="155"/>
      <c r="J99" s="155"/>
      <c r="K99" s="159">
        <v>226</v>
      </c>
      <c r="L99" s="155"/>
      <c r="M99" s="159">
        <v>226</v>
      </c>
      <c r="N99" s="155"/>
      <c r="O99" s="159">
        <v>0</v>
      </c>
      <c r="P99" s="155"/>
      <c r="Q99" s="160">
        <v>0</v>
      </c>
      <c r="R99" s="155"/>
    </row>
    <row r="100" spans="1:18">
      <c r="A100" s="156" t="s">
        <v>199</v>
      </c>
      <c r="B100" s="155"/>
      <c r="C100" s="156" t="s">
        <v>235</v>
      </c>
      <c r="D100" s="155"/>
      <c r="E100" s="156" t="s">
        <v>12</v>
      </c>
      <c r="F100" s="155"/>
      <c r="G100" s="155"/>
      <c r="H100" s="155"/>
      <c r="I100" s="155"/>
      <c r="J100" s="155"/>
      <c r="K100" s="157">
        <v>226</v>
      </c>
      <c r="L100" s="155"/>
      <c r="M100" s="157">
        <v>226</v>
      </c>
      <c r="N100" s="155"/>
      <c r="O100" s="157">
        <v>0</v>
      </c>
      <c r="P100" s="155"/>
      <c r="Q100" s="154">
        <v>0</v>
      </c>
      <c r="R100" s="155"/>
    </row>
    <row r="101" spans="1:18">
      <c r="A101" s="156" t="s">
        <v>199</v>
      </c>
      <c r="B101" s="155"/>
      <c r="C101" s="156" t="s">
        <v>277</v>
      </c>
      <c r="D101" s="155"/>
      <c r="E101" s="156" t="s">
        <v>130</v>
      </c>
      <c r="F101" s="155"/>
      <c r="G101" s="155"/>
      <c r="H101" s="155"/>
      <c r="I101" s="155"/>
      <c r="J101" s="155"/>
      <c r="K101" s="157" t="s">
        <v>199</v>
      </c>
      <c r="L101" s="155"/>
      <c r="M101" s="157" t="s">
        <v>199</v>
      </c>
      <c r="N101" s="155"/>
      <c r="O101" s="157">
        <v>0</v>
      </c>
      <c r="P101" s="155"/>
      <c r="Q101" s="154" t="s">
        <v>199</v>
      </c>
      <c r="R101" s="155"/>
    </row>
    <row r="102" spans="1:18">
      <c r="A102" s="156" t="s">
        <v>199</v>
      </c>
      <c r="B102" s="155"/>
      <c r="C102" s="156" t="s">
        <v>263</v>
      </c>
      <c r="D102" s="155"/>
      <c r="E102" s="156" t="s">
        <v>264</v>
      </c>
      <c r="F102" s="155"/>
      <c r="G102" s="155"/>
      <c r="H102" s="155"/>
      <c r="I102" s="155"/>
      <c r="J102" s="155"/>
      <c r="K102" s="157" t="s">
        <v>199</v>
      </c>
      <c r="L102" s="155"/>
      <c r="M102" s="157" t="s">
        <v>199</v>
      </c>
      <c r="N102" s="155"/>
      <c r="O102" s="157">
        <v>0</v>
      </c>
      <c r="P102" s="155"/>
      <c r="Q102" s="154" t="s">
        <v>199</v>
      </c>
      <c r="R102" s="155"/>
    </row>
    <row r="103" spans="1:18">
      <c r="A103" s="162" t="s">
        <v>203</v>
      </c>
      <c r="B103" s="155"/>
      <c r="C103" s="162" t="s">
        <v>278</v>
      </c>
      <c r="D103" s="155"/>
      <c r="E103" s="162" t="s">
        <v>279</v>
      </c>
      <c r="F103" s="155"/>
      <c r="G103" s="155"/>
      <c r="H103" s="155"/>
      <c r="I103" s="155"/>
      <c r="J103" s="155"/>
      <c r="K103" s="163">
        <v>3624</v>
      </c>
      <c r="L103" s="155"/>
      <c r="M103" s="163">
        <v>3624</v>
      </c>
      <c r="N103" s="155"/>
      <c r="O103" s="163">
        <v>2394.7800000000002</v>
      </c>
      <c r="P103" s="155"/>
      <c r="Q103" s="164">
        <v>66.08</v>
      </c>
      <c r="R103" s="155"/>
    </row>
    <row r="104" spans="1:18">
      <c r="A104" s="158" t="s">
        <v>199</v>
      </c>
      <c r="B104" s="155"/>
      <c r="C104" s="158" t="s">
        <v>221</v>
      </c>
      <c r="D104" s="155"/>
      <c r="E104" s="155"/>
      <c r="F104" s="155"/>
      <c r="G104" s="155"/>
      <c r="H104" s="155"/>
      <c r="I104" s="155"/>
      <c r="J104" s="155"/>
      <c r="K104" s="159">
        <v>3624</v>
      </c>
      <c r="L104" s="155"/>
      <c r="M104" s="159">
        <v>3624</v>
      </c>
      <c r="N104" s="155"/>
      <c r="O104" s="159">
        <v>2394.7800000000002</v>
      </c>
      <c r="P104" s="155"/>
      <c r="Q104" s="160">
        <v>66.08</v>
      </c>
      <c r="R104" s="155"/>
    </row>
    <row r="105" spans="1:18">
      <c r="A105" s="156" t="s">
        <v>199</v>
      </c>
      <c r="B105" s="155"/>
      <c r="C105" s="156" t="s">
        <v>235</v>
      </c>
      <c r="D105" s="155"/>
      <c r="E105" s="156" t="s">
        <v>12</v>
      </c>
      <c r="F105" s="155"/>
      <c r="G105" s="155"/>
      <c r="H105" s="155"/>
      <c r="I105" s="155"/>
      <c r="J105" s="155"/>
      <c r="K105" s="157">
        <v>3624</v>
      </c>
      <c r="L105" s="155"/>
      <c r="M105" s="157">
        <v>3624</v>
      </c>
      <c r="N105" s="155"/>
      <c r="O105" s="157">
        <v>2394.7800000000002</v>
      </c>
      <c r="P105" s="155"/>
      <c r="Q105" s="154">
        <v>66.08</v>
      </c>
      <c r="R105" s="155"/>
    </row>
    <row r="106" spans="1:18">
      <c r="A106" s="156" t="s">
        <v>199</v>
      </c>
      <c r="B106" s="155"/>
      <c r="C106" s="156" t="s">
        <v>277</v>
      </c>
      <c r="D106" s="155"/>
      <c r="E106" s="156" t="s">
        <v>130</v>
      </c>
      <c r="F106" s="155"/>
      <c r="G106" s="155"/>
      <c r="H106" s="155"/>
      <c r="I106" s="155"/>
      <c r="J106" s="155"/>
      <c r="K106" s="157" t="s">
        <v>199</v>
      </c>
      <c r="L106" s="155"/>
      <c r="M106" s="157" t="s">
        <v>199</v>
      </c>
      <c r="N106" s="155"/>
      <c r="O106" s="157">
        <v>2394.7800000000002</v>
      </c>
      <c r="P106" s="155"/>
      <c r="Q106" s="154" t="s">
        <v>199</v>
      </c>
      <c r="R106" s="155"/>
    </row>
    <row r="107" spans="1:18">
      <c r="A107" s="162" t="s">
        <v>203</v>
      </c>
      <c r="B107" s="155"/>
      <c r="C107" s="162" t="s">
        <v>280</v>
      </c>
      <c r="D107" s="155"/>
      <c r="E107" s="162" t="s">
        <v>281</v>
      </c>
      <c r="F107" s="155"/>
      <c r="G107" s="155"/>
      <c r="H107" s="155"/>
      <c r="I107" s="155"/>
      <c r="J107" s="155"/>
      <c r="K107" s="163">
        <v>4585</v>
      </c>
      <c r="L107" s="155"/>
      <c r="M107" s="163">
        <v>4705</v>
      </c>
      <c r="N107" s="155"/>
      <c r="O107" s="163">
        <v>3120.49</v>
      </c>
      <c r="P107" s="155"/>
      <c r="Q107" s="164">
        <v>66.319999999999993</v>
      </c>
      <c r="R107" s="155"/>
    </row>
    <row r="108" spans="1:18">
      <c r="A108" s="158" t="s">
        <v>199</v>
      </c>
      <c r="B108" s="155"/>
      <c r="C108" s="158" t="s">
        <v>206</v>
      </c>
      <c r="D108" s="155"/>
      <c r="E108" s="155"/>
      <c r="F108" s="155"/>
      <c r="G108" s="155"/>
      <c r="H108" s="155"/>
      <c r="I108" s="155"/>
      <c r="J108" s="155"/>
      <c r="K108" s="159">
        <v>459</v>
      </c>
      <c r="L108" s="155"/>
      <c r="M108" s="159">
        <v>579</v>
      </c>
      <c r="N108" s="155"/>
      <c r="O108" s="159">
        <v>312.05</v>
      </c>
      <c r="P108" s="155"/>
      <c r="Q108" s="160">
        <v>53.89</v>
      </c>
      <c r="R108" s="155"/>
    </row>
    <row r="109" spans="1:18">
      <c r="A109" s="156" t="s">
        <v>199</v>
      </c>
      <c r="B109" s="155"/>
      <c r="C109" s="156" t="s">
        <v>227</v>
      </c>
      <c r="D109" s="155"/>
      <c r="E109" s="156" t="s">
        <v>5</v>
      </c>
      <c r="F109" s="155"/>
      <c r="G109" s="155"/>
      <c r="H109" s="155"/>
      <c r="I109" s="155"/>
      <c r="J109" s="155"/>
      <c r="K109" s="157">
        <v>434</v>
      </c>
      <c r="L109" s="155"/>
      <c r="M109" s="157">
        <v>554</v>
      </c>
      <c r="N109" s="155"/>
      <c r="O109" s="157">
        <v>298.04000000000002</v>
      </c>
      <c r="P109" s="155"/>
      <c r="Q109" s="154">
        <v>53.8</v>
      </c>
      <c r="R109" s="155"/>
    </row>
    <row r="110" spans="1:18">
      <c r="A110" s="156" t="s">
        <v>199</v>
      </c>
      <c r="B110" s="155"/>
      <c r="C110" s="156" t="s">
        <v>228</v>
      </c>
      <c r="D110" s="155"/>
      <c r="E110" s="156" t="s">
        <v>38</v>
      </c>
      <c r="F110" s="155"/>
      <c r="G110" s="155"/>
      <c r="H110" s="155"/>
      <c r="I110" s="155"/>
      <c r="J110" s="155"/>
      <c r="K110" s="157" t="s">
        <v>199</v>
      </c>
      <c r="L110" s="155"/>
      <c r="M110" s="157" t="s">
        <v>199</v>
      </c>
      <c r="N110" s="155"/>
      <c r="O110" s="157">
        <v>241.58</v>
      </c>
      <c r="P110" s="155"/>
      <c r="Q110" s="154" t="s">
        <v>199</v>
      </c>
      <c r="R110" s="155"/>
    </row>
    <row r="111" spans="1:18">
      <c r="A111" s="156" t="s">
        <v>199</v>
      </c>
      <c r="B111" s="155"/>
      <c r="C111" s="156" t="s">
        <v>231</v>
      </c>
      <c r="D111" s="155"/>
      <c r="E111" s="156" t="s">
        <v>123</v>
      </c>
      <c r="F111" s="155"/>
      <c r="G111" s="155"/>
      <c r="H111" s="155"/>
      <c r="I111" s="155"/>
      <c r="J111" s="155"/>
      <c r="K111" s="157" t="s">
        <v>199</v>
      </c>
      <c r="L111" s="155"/>
      <c r="M111" s="157" t="s">
        <v>199</v>
      </c>
      <c r="N111" s="155"/>
      <c r="O111" s="157">
        <v>16.600000000000001</v>
      </c>
      <c r="P111" s="155"/>
      <c r="Q111" s="154" t="s">
        <v>199</v>
      </c>
      <c r="R111" s="155"/>
    </row>
    <row r="112" spans="1:18">
      <c r="A112" s="156" t="s">
        <v>199</v>
      </c>
      <c r="B112" s="155"/>
      <c r="C112" s="156" t="s">
        <v>232</v>
      </c>
      <c r="D112" s="155"/>
      <c r="E112" s="156" t="s">
        <v>125</v>
      </c>
      <c r="F112" s="155"/>
      <c r="G112" s="155"/>
      <c r="H112" s="155"/>
      <c r="I112" s="155"/>
      <c r="J112" s="155"/>
      <c r="K112" s="157" t="s">
        <v>199</v>
      </c>
      <c r="L112" s="155"/>
      <c r="M112" s="157" t="s">
        <v>199</v>
      </c>
      <c r="N112" s="155"/>
      <c r="O112" s="157">
        <v>39.86</v>
      </c>
      <c r="P112" s="155"/>
      <c r="Q112" s="154" t="s">
        <v>199</v>
      </c>
      <c r="R112" s="155"/>
    </row>
    <row r="113" spans="1:18">
      <c r="A113" s="156" t="s">
        <v>199</v>
      </c>
      <c r="B113" s="155"/>
      <c r="C113" s="156" t="s">
        <v>235</v>
      </c>
      <c r="D113" s="155"/>
      <c r="E113" s="156" t="s">
        <v>12</v>
      </c>
      <c r="F113" s="155"/>
      <c r="G113" s="155"/>
      <c r="H113" s="155"/>
      <c r="I113" s="155"/>
      <c r="J113" s="155"/>
      <c r="K113" s="157">
        <v>25</v>
      </c>
      <c r="L113" s="155"/>
      <c r="M113" s="157">
        <v>25</v>
      </c>
      <c r="N113" s="155"/>
      <c r="O113" s="157">
        <v>14.01</v>
      </c>
      <c r="P113" s="155"/>
      <c r="Q113" s="154">
        <v>56.04</v>
      </c>
      <c r="R113" s="155"/>
    </row>
    <row r="114" spans="1:18">
      <c r="A114" s="156" t="s">
        <v>199</v>
      </c>
      <c r="B114" s="155"/>
      <c r="C114" s="156" t="s">
        <v>237</v>
      </c>
      <c r="D114" s="155"/>
      <c r="E114" s="156" t="s">
        <v>126</v>
      </c>
      <c r="F114" s="155"/>
      <c r="G114" s="155"/>
      <c r="H114" s="155"/>
      <c r="I114" s="155"/>
      <c r="J114" s="155"/>
      <c r="K114" s="157" t="s">
        <v>199</v>
      </c>
      <c r="L114" s="155"/>
      <c r="M114" s="157" t="s">
        <v>199</v>
      </c>
      <c r="N114" s="155"/>
      <c r="O114" s="157">
        <v>14.01</v>
      </c>
      <c r="P114" s="155"/>
      <c r="Q114" s="154" t="s">
        <v>199</v>
      </c>
      <c r="R114" s="155"/>
    </row>
    <row r="115" spans="1:18">
      <c r="A115" s="158" t="s">
        <v>199</v>
      </c>
      <c r="B115" s="155"/>
      <c r="C115" s="158" t="s">
        <v>221</v>
      </c>
      <c r="D115" s="155"/>
      <c r="E115" s="155"/>
      <c r="F115" s="155"/>
      <c r="G115" s="155"/>
      <c r="H115" s="155"/>
      <c r="I115" s="155"/>
      <c r="J115" s="155"/>
      <c r="K115" s="159">
        <v>4126</v>
      </c>
      <c r="L115" s="155"/>
      <c r="M115" s="159">
        <v>4126</v>
      </c>
      <c r="N115" s="155"/>
      <c r="O115" s="159">
        <v>2808.44</v>
      </c>
      <c r="P115" s="155"/>
      <c r="Q115" s="160">
        <v>68.069999999999993</v>
      </c>
      <c r="R115" s="155"/>
    </row>
    <row r="116" spans="1:18">
      <c r="A116" s="156" t="s">
        <v>199</v>
      </c>
      <c r="B116" s="155"/>
      <c r="C116" s="156" t="s">
        <v>227</v>
      </c>
      <c r="D116" s="155"/>
      <c r="E116" s="156" t="s">
        <v>5</v>
      </c>
      <c r="F116" s="155"/>
      <c r="G116" s="155"/>
      <c r="H116" s="155"/>
      <c r="I116" s="155"/>
      <c r="J116" s="155"/>
      <c r="K116" s="157">
        <v>3901</v>
      </c>
      <c r="L116" s="155"/>
      <c r="M116" s="157">
        <v>3901</v>
      </c>
      <c r="N116" s="155"/>
      <c r="O116" s="157">
        <v>2682.39</v>
      </c>
      <c r="P116" s="155"/>
      <c r="Q116" s="154">
        <v>68.760000000000005</v>
      </c>
      <c r="R116" s="155"/>
    </row>
    <row r="117" spans="1:18">
      <c r="A117" s="156" t="s">
        <v>199</v>
      </c>
      <c r="B117" s="155"/>
      <c r="C117" s="156" t="s">
        <v>228</v>
      </c>
      <c r="D117" s="155"/>
      <c r="E117" s="156" t="s">
        <v>38</v>
      </c>
      <c r="F117" s="155"/>
      <c r="G117" s="155"/>
      <c r="H117" s="155"/>
      <c r="I117" s="155"/>
      <c r="J117" s="155"/>
      <c r="K117" s="157" t="s">
        <v>199</v>
      </c>
      <c r="L117" s="155"/>
      <c r="M117" s="157" t="s">
        <v>199</v>
      </c>
      <c r="N117" s="155"/>
      <c r="O117" s="157">
        <v>2174.2199999999998</v>
      </c>
      <c r="P117" s="155"/>
      <c r="Q117" s="154" t="s">
        <v>199</v>
      </c>
      <c r="R117" s="155"/>
    </row>
    <row r="118" spans="1:18">
      <c r="A118" s="156" t="s">
        <v>199</v>
      </c>
      <c r="B118" s="155"/>
      <c r="C118" s="156" t="s">
        <v>231</v>
      </c>
      <c r="D118" s="155"/>
      <c r="E118" s="156" t="s">
        <v>123</v>
      </c>
      <c r="F118" s="155"/>
      <c r="G118" s="155"/>
      <c r="H118" s="155"/>
      <c r="I118" s="155"/>
      <c r="J118" s="155"/>
      <c r="K118" s="157" t="s">
        <v>199</v>
      </c>
      <c r="L118" s="155"/>
      <c r="M118" s="157" t="s">
        <v>199</v>
      </c>
      <c r="N118" s="155"/>
      <c r="O118" s="157">
        <v>149.4</v>
      </c>
      <c r="P118" s="155"/>
      <c r="Q118" s="154" t="s">
        <v>199</v>
      </c>
      <c r="R118" s="155"/>
    </row>
    <row r="119" spans="1:18">
      <c r="A119" s="156" t="s">
        <v>199</v>
      </c>
      <c r="B119" s="155"/>
      <c r="C119" s="156" t="s">
        <v>232</v>
      </c>
      <c r="D119" s="155"/>
      <c r="E119" s="156" t="s">
        <v>125</v>
      </c>
      <c r="F119" s="155"/>
      <c r="G119" s="155"/>
      <c r="H119" s="155"/>
      <c r="I119" s="155"/>
      <c r="J119" s="155"/>
      <c r="K119" s="157" t="s">
        <v>199</v>
      </c>
      <c r="L119" s="155"/>
      <c r="M119" s="157" t="s">
        <v>199</v>
      </c>
      <c r="N119" s="155"/>
      <c r="O119" s="157">
        <v>358.77</v>
      </c>
      <c r="P119" s="155"/>
      <c r="Q119" s="154" t="s">
        <v>199</v>
      </c>
      <c r="R119" s="155"/>
    </row>
    <row r="120" spans="1:18">
      <c r="A120" s="156" t="s">
        <v>199</v>
      </c>
      <c r="B120" s="155"/>
      <c r="C120" s="156" t="s">
        <v>235</v>
      </c>
      <c r="D120" s="155"/>
      <c r="E120" s="156" t="s">
        <v>12</v>
      </c>
      <c r="F120" s="155"/>
      <c r="G120" s="155"/>
      <c r="H120" s="155"/>
      <c r="I120" s="155"/>
      <c r="J120" s="155"/>
      <c r="K120" s="157">
        <v>225</v>
      </c>
      <c r="L120" s="155"/>
      <c r="M120" s="157">
        <v>225</v>
      </c>
      <c r="N120" s="155"/>
      <c r="O120" s="157">
        <v>126.05</v>
      </c>
      <c r="P120" s="155"/>
      <c r="Q120" s="154">
        <v>56.02</v>
      </c>
      <c r="R120" s="155"/>
    </row>
    <row r="121" spans="1:18">
      <c r="A121" s="156" t="s">
        <v>199</v>
      </c>
      <c r="B121" s="155"/>
      <c r="C121" s="156" t="s">
        <v>237</v>
      </c>
      <c r="D121" s="155"/>
      <c r="E121" s="156" t="s">
        <v>126</v>
      </c>
      <c r="F121" s="155"/>
      <c r="G121" s="155"/>
      <c r="H121" s="155"/>
      <c r="I121" s="155"/>
      <c r="J121" s="155"/>
      <c r="K121" s="157" t="s">
        <v>199</v>
      </c>
      <c r="L121" s="155"/>
      <c r="M121" s="157" t="s">
        <v>199</v>
      </c>
      <c r="N121" s="155"/>
      <c r="O121" s="157">
        <v>126.05</v>
      </c>
      <c r="P121" s="155"/>
      <c r="Q121" s="154" t="s">
        <v>199</v>
      </c>
      <c r="R121" s="155"/>
    </row>
    <row r="122" spans="1:18">
      <c r="A122" s="162" t="s">
        <v>203</v>
      </c>
      <c r="B122" s="155"/>
      <c r="C122" s="162" t="s">
        <v>282</v>
      </c>
      <c r="D122" s="155"/>
      <c r="E122" s="162" t="s">
        <v>283</v>
      </c>
      <c r="F122" s="155"/>
      <c r="G122" s="155"/>
      <c r="H122" s="155"/>
      <c r="I122" s="155"/>
      <c r="J122" s="155"/>
      <c r="K122" s="163">
        <v>2383</v>
      </c>
      <c r="L122" s="155"/>
      <c r="M122" s="163">
        <v>2383</v>
      </c>
      <c r="N122" s="155"/>
      <c r="O122" s="163">
        <v>0</v>
      </c>
      <c r="P122" s="155"/>
      <c r="Q122" s="164">
        <v>0</v>
      </c>
      <c r="R122" s="155"/>
    </row>
    <row r="123" spans="1:18">
      <c r="A123" s="158" t="s">
        <v>199</v>
      </c>
      <c r="B123" s="155"/>
      <c r="C123" s="158" t="s">
        <v>221</v>
      </c>
      <c r="D123" s="155"/>
      <c r="E123" s="155"/>
      <c r="F123" s="155"/>
      <c r="G123" s="155"/>
      <c r="H123" s="155"/>
      <c r="I123" s="155"/>
      <c r="J123" s="155"/>
      <c r="K123" s="159">
        <v>2383</v>
      </c>
      <c r="L123" s="155"/>
      <c r="M123" s="159">
        <v>2383</v>
      </c>
      <c r="N123" s="155"/>
      <c r="O123" s="159">
        <v>0</v>
      </c>
      <c r="P123" s="155"/>
      <c r="Q123" s="160">
        <v>0</v>
      </c>
      <c r="R123" s="155"/>
    </row>
    <row r="124" spans="1:18">
      <c r="A124" s="156" t="s">
        <v>199</v>
      </c>
      <c r="B124" s="155"/>
      <c r="C124" s="156" t="s">
        <v>235</v>
      </c>
      <c r="D124" s="155"/>
      <c r="E124" s="156" t="s">
        <v>12</v>
      </c>
      <c r="F124" s="155"/>
      <c r="G124" s="155"/>
      <c r="H124" s="155"/>
      <c r="I124" s="155"/>
      <c r="J124" s="155"/>
      <c r="K124" s="157">
        <v>2383</v>
      </c>
      <c r="L124" s="155"/>
      <c r="M124" s="157">
        <v>2383</v>
      </c>
      <c r="N124" s="155"/>
      <c r="O124" s="157">
        <v>0</v>
      </c>
      <c r="P124" s="155"/>
      <c r="Q124" s="154">
        <v>0</v>
      </c>
      <c r="R124" s="155"/>
    </row>
    <row r="125" spans="1:18">
      <c r="A125" s="156" t="s">
        <v>199</v>
      </c>
      <c r="B125" s="155"/>
      <c r="C125" s="156" t="s">
        <v>277</v>
      </c>
      <c r="D125" s="155"/>
      <c r="E125" s="156" t="s">
        <v>130</v>
      </c>
      <c r="F125" s="155"/>
      <c r="G125" s="155"/>
      <c r="H125" s="155"/>
      <c r="I125" s="155"/>
      <c r="J125" s="155"/>
      <c r="K125" s="157" t="s">
        <v>199</v>
      </c>
      <c r="L125" s="155"/>
      <c r="M125" s="157" t="s">
        <v>199</v>
      </c>
      <c r="N125" s="155"/>
      <c r="O125" s="157">
        <v>0</v>
      </c>
      <c r="P125" s="155"/>
      <c r="Q125" s="154" t="s">
        <v>199</v>
      </c>
      <c r="R125" s="155"/>
    </row>
    <row r="126" spans="1:18">
      <c r="A126" s="162" t="s">
        <v>203</v>
      </c>
      <c r="B126" s="155"/>
      <c r="C126" s="162" t="s">
        <v>284</v>
      </c>
      <c r="D126" s="155"/>
      <c r="E126" s="162" t="s">
        <v>285</v>
      </c>
      <c r="F126" s="155"/>
      <c r="G126" s="155"/>
      <c r="H126" s="155"/>
      <c r="I126" s="155"/>
      <c r="J126" s="155"/>
      <c r="K126" s="163">
        <v>2945</v>
      </c>
      <c r="L126" s="155"/>
      <c r="M126" s="163">
        <v>2945</v>
      </c>
      <c r="N126" s="155"/>
      <c r="O126" s="163">
        <v>0</v>
      </c>
      <c r="P126" s="155"/>
      <c r="Q126" s="164">
        <v>0</v>
      </c>
      <c r="R126" s="155"/>
    </row>
    <row r="127" spans="1:18">
      <c r="A127" s="158" t="s">
        <v>199</v>
      </c>
      <c r="B127" s="155"/>
      <c r="C127" s="158" t="s">
        <v>206</v>
      </c>
      <c r="D127" s="155"/>
      <c r="E127" s="155"/>
      <c r="F127" s="155"/>
      <c r="G127" s="155"/>
      <c r="H127" s="155"/>
      <c r="I127" s="155"/>
      <c r="J127" s="155"/>
      <c r="K127" s="159">
        <v>295</v>
      </c>
      <c r="L127" s="155"/>
      <c r="M127" s="159">
        <v>295</v>
      </c>
      <c r="N127" s="155"/>
      <c r="O127" s="159">
        <v>0</v>
      </c>
      <c r="P127" s="155"/>
      <c r="Q127" s="160">
        <v>0</v>
      </c>
      <c r="R127" s="155"/>
    </row>
    <row r="128" spans="1:18">
      <c r="A128" s="156" t="s">
        <v>199</v>
      </c>
      <c r="B128" s="155"/>
      <c r="C128" s="156" t="s">
        <v>227</v>
      </c>
      <c r="D128" s="155"/>
      <c r="E128" s="156" t="s">
        <v>5</v>
      </c>
      <c r="F128" s="155"/>
      <c r="G128" s="155"/>
      <c r="H128" s="155"/>
      <c r="I128" s="155"/>
      <c r="J128" s="155"/>
      <c r="K128" s="157">
        <v>282</v>
      </c>
      <c r="L128" s="155"/>
      <c r="M128" s="157">
        <v>282</v>
      </c>
      <c r="N128" s="155"/>
      <c r="O128" s="157">
        <v>0</v>
      </c>
      <c r="P128" s="155"/>
      <c r="Q128" s="154">
        <v>0</v>
      </c>
      <c r="R128" s="155"/>
    </row>
    <row r="129" spans="1:18">
      <c r="A129" s="156" t="s">
        <v>199</v>
      </c>
      <c r="B129" s="155"/>
      <c r="C129" s="156" t="s">
        <v>228</v>
      </c>
      <c r="D129" s="155"/>
      <c r="E129" s="156" t="s">
        <v>38</v>
      </c>
      <c r="F129" s="155"/>
      <c r="G129" s="155"/>
      <c r="H129" s="155"/>
      <c r="I129" s="155"/>
      <c r="J129" s="155"/>
      <c r="K129" s="157" t="s">
        <v>199</v>
      </c>
      <c r="L129" s="155"/>
      <c r="M129" s="157" t="s">
        <v>199</v>
      </c>
      <c r="N129" s="155"/>
      <c r="O129" s="157">
        <v>0</v>
      </c>
      <c r="P129" s="155"/>
      <c r="Q129" s="154" t="s">
        <v>199</v>
      </c>
      <c r="R129" s="155"/>
    </row>
    <row r="130" spans="1:18">
      <c r="A130" s="156" t="s">
        <v>199</v>
      </c>
      <c r="B130" s="155"/>
      <c r="C130" s="156" t="s">
        <v>231</v>
      </c>
      <c r="D130" s="155"/>
      <c r="E130" s="156" t="s">
        <v>123</v>
      </c>
      <c r="F130" s="155"/>
      <c r="G130" s="155"/>
      <c r="H130" s="155"/>
      <c r="I130" s="155"/>
      <c r="J130" s="155"/>
      <c r="K130" s="157" t="s">
        <v>199</v>
      </c>
      <c r="L130" s="155"/>
      <c r="M130" s="157" t="s">
        <v>199</v>
      </c>
      <c r="N130" s="155"/>
      <c r="O130" s="157">
        <v>0</v>
      </c>
      <c r="P130" s="155"/>
      <c r="Q130" s="154" t="s">
        <v>199</v>
      </c>
      <c r="R130" s="155"/>
    </row>
    <row r="131" spans="1:18">
      <c r="A131" s="156" t="s">
        <v>199</v>
      </c>
      <c r="B131" s="155"/>
      <c r="C131" s="156" t="s">
        <v>232</v>
      </c>
      <c r="D131" s="155"/>
      <c r="E131" s="156" t="s">
        <v>125</v>
      </c>
      <c r="F131" s="155"/>
      <c r="G131" s="155"/>
      <c r="H131" s="155"/>
      <c r="I131" s="155"/>
      <c r="J131" s="155"/>
      <c r="K131" s="157" t="s">
        <v>199</v>
      </c>
      <c r="L131" s="155"/>
      <c r="M131" s="157" t="s">
        <v>199</v>
      </c>
      <c r="N131" s="155"/>
      <c r="O131" s="157">
        <v>0</v>
      </c>
      <c r="P131" s="155"/>
      <c r="Q131" s="154" t="s">
        <v>199</v>
      </c>
      <c r="R131" s="155"/>
    </row>
    <row r="132" spans="1:18">
      <c r="A132" s="156" t="s">
        <v>199</v>
      </c>
      <c r="B132" s="155"/>
      <c r="C132" s="156" t="s">
        <v>235</v>
      </c>
      <c r="D132" s="155"/>
      <c r="E132" s="156" t="s">
        <v>12</v>
      </c>
      <c r="F132" s="155"/>
      <c r="G132" s="155"/>
      <c r="H132" s="155"/>
      <c r="I132" s="155"/>
      <c r="J132" s="155"/>
      <c r="K132" s="157">
        <v>13</v>
      </c>
      <c r="L132" s="155"/>
      <c r="M132" s="157">
        <v>13</v>
      </c>
      <c r="N132" s="155"/>
      <c r="O132" s="157">
        <v>0</v>
      </c>
      <c r="P132" s="155"/>
      <c r="Q132" s="154">
        <v>0</v>
      </c>
      <c r="R132" s="155"/>
    </row>
    <row r="133" spans="1:18">
      <c r="A133" s="156" t="s">
        <v>199</v>
      </c>
      <c r="B133" s="155"/>
      <c r="C133" s="156" t="s">
        <v>237</v>
      </c>
      <c r="D133" s="155"/>
      <c r="E133" s="156" t="s">
        <v>126</v>
      </c>
      <c r="F133" s="155"/>
      <c r="G133" s="155"/>
      <c r="H133" s="155"/>
      <c r="I133" s="155"/>
      <c r="J133" s="155"/>
      <c r="K133" s="157" t="s">
        <v>199</v>
      </c>
      <c r="L133" s="155"/>
      <c r="M133" s="157" t="s">
        <v>199</v>
      </c>
      <c r="N133" s="155"/>
      <c r="O133" s="157">
        <v>0</v>
      </c>
      <c r="P133" s="155"/>
      <c r="Q133" s="154" t="s">
        <v>199</v>
      </c>
      <c r="R133" s="155"/>
    </row>
    <row r="134" spans="1:18">
      <c r="A134" s="158" t="s">
        <v>199</v>
      </c>
      <c r="B134" s="155"/>
      <c r="C134" s="158" t="s">
        <v>221</v>
      </c>
      <c r="D134" s="155"/>
      <c r="E134" s="155"/>
      <c r="F134" s="155"/>
      <c r="G134" s="155"/>
      <c r="H134" s="155"/>
      <c r="I134" s="155"/>
      <c r="J134" s="155"/>
      <c r="K134" s="159">
        <v>2650</v>
      </c>
      <c r="L134" s="155"/>
      <c r="M134" s="159">
        <v>2650</v>
      </c>
      <c r="N134" s="155"/>
      <c r="O134" s="159">
        <v>0</v>
      </c>
      <c r="P134" s="155"/>
      <c r="Q134" s="160">
        <v>0</v>
      </c>
      <c r="R134" s="155"/>
    </row>
    <row r="135" spans="1:18">
      <c r="A135" s="156" t="s">
        <v>199</v>
      </c>
      <c r="B135" s="155"/>
      <c r="C135" s="156" t="s">
        <v>227</v>
      </c>
      <c r="D135" s="155"/>
      <c r="E135" s="156" t="s">
        <v>5</v>
      </c>
      <c r="F135" s="155"/>
      <c r="G135" s="155"/>
      <c r="H135" s="155"/>
      <c r="I135" s="155"/>
      <c r="J135" s="155"/>
      <c r="K135" s="157">
        <v>2533</v>
      </c>
      <c r="L135" s="155"/>
      <c r="M135" s="157">
        <v>2533</v>
      </c>
      <c r="N135" s="155"/>
      <c r="O135" s="157">
        <v>0</v>
      </c>
      <c r="P135" s="155"/>
      <c r="Q135" s="154">
        <v>0</v>
      </c>
      <c r="R135" s="155"/>
    </row>
    <row r="136" spans="1:18">
      <c r="A136" s="156" t="s">
        <v>199</v>
      </c>
      <c r="B136" s="155"/>
      <c r="C136" s="156" t="s">
        <v>228</v>
      </c>
      <c r="D136" s="155"/>
      <c r="E136" s="156" t="s">
        <v>38</v>
      </c>
      <c r="F136" s="155"/>
      <c r="G136" s="155"/>
      <c r="H136" s="155"/>
      <c r="I136" s="155"/>
      <c r="J136" s="155"/>
      <c r="K136" s="157" t="s">
        <v>199</v>
      </c>
      <c r="L136" s="155"/>
      <c r="M136" s="157" t="s">
        <v>199</v>
      </c>
      <c r="N136" s="155"/>
      <c r="O136" s="157">
        <v>0</v>
      </c>
      <c r="P136" s="155"/>
      <c r="Q136" s="154" t="s">
        <v>199</v>
      </c>
      <c r="R136" s="155"/>
    </row>
    <row r="137" spans="1:18">
      <c r="A137" s="156" t="s">
        <v>199</v>
      </c>
      <c r="B137" s="155"/>
      <c r="C137" s="156" t="s">
        <v>231</v>
      </c>
      <c r="D137" s="155"/>
      <c r="E137" s="156" t="s">
        <v>123</v>
      </c>
      <c r="F137" s="155"/>
      <c r="G137" s="155"/>
      <c r="H137" s="155"/>
      <c r="I137" s="155"/>
      <c r="J137" s="155"/>
      <c r="K137" s="157" t="s">
        <v>199</v>
      </c>
      <c r="L137" s="155"/>
      <c r="M137" s="157" t="s">
        <v>199</v>
      </c>
      <c r="N137" s="155"/>
      <c r="O137" s="157">
        <v>0</v>
      </c>
      <c r="P137" s="155"/>
      <c r="Q137" s="154" t="s">
        <v>199</v>
      </c>
      <c r="R137" s="155"/>
    </row>
    <row r="138" spans="1:18">
      <c r="A138" s="156" t="s">
        <v>199</v>
      </c>
      <c r="B138" s="155"/>
      <c r="C138" s="156" t="s">
        <v>232</v>
      </c>
      <c r="D138" s="155"/>
      <c r="E138" s="156" t="s">
        <v>125</v>
      </c>
      <c r="F138" s="155"/>
      <c r="G138" s="155"/>
      <c r="H138" s="155"/>
      <c r="I138" s="155"/>
      <c r="J138" s="155"/>
      <c r="K138" s="157" t="s">
        <v>199</v>
      </c>
      <c r="L138" s="155"/>
      <c r="M138" s="157" t="s">
        <v>199</v>
      </c>
      <c r="N138" s="155"/>
      <c r="O138" s="157">
        <v>0</v>
      </c>
      <c r="P138" s="155"/>
      <c r="Q138" s="154" t="s">
        <v>199</v>
      </c>
      <c r="R138" s="155"/>
    </row>
    <row r="139" spans="1:18">
      <c r="A139" s="156" t="s">
        <v>199</v>
      </c>
      <c r="B139" s="155"/>
      <c r="C139" s="156" t="s">
        <v>235</v>
      </c>
      <c r="D139" s="155"/>
      <c r="E139" s="156" t="s">
        <v>12</v>
      </c>
      <c r="F139" s="155"/>
      <c r="G139" s="155"/>
      <c r="H139" s="155"/>
      <c r="I139" s="155"/>
      <c r="J139" s="155"/>
      <c r="K139" s="157">
        <v>117</v>
      </c>
      <c r="L139" s="155"/>
      <c r="M139" s="157">
        <v>117</v>
      </c>
      <c r="N139" s="155"/>
      <c r="O139" s="157">
        <v>0</v>
      </c>
      <c r="P139" s="155"/>
      <c r="Q139" s="154">
        <v>0</v>
      </c>
      <c r="R139" s="155"/>
    </row>
    <row r="140" spans="1:18">
      <c r="A140" s="156" t="s">
        <v>199</v>
      </c>
      <c r="B140" s="155"/>
      <c r="C140" s="156" t="s">
        <v>237</v>
      </c>
      <c r="D140" s="155"/>
      <c r="E140" s="156" t="s">
        <v>126</v>
      </c>
      <c r="F140" s="155"/>
      <c r="G140" s="155"/>
      <c r="H140" s="155"/>
      <c r="I140" s="155"/>
      <c r="J140" s="155"/>
      <c r="K140" s="157" t="s">
        <v>199</v>
      </c>
      <c r="L140" s="155"/>
      <c r="M140" s="157" t="s">
        <v>199</v>
      </c>
      <c r="N140" s="155"/>
      <c r="O140" s="157">
        <v>0</v>
      </c>
      <c r="P140" s="155"/>
      <c r="Q140" s="154" t="s">
        <v>199</v>
      </c>
      <c r="R140" s="155"/>
    </row>
    <row r="141" spans="1:18">
      <c r="A141" s="162" t="s">
        <v>286</v>
      </c>
      <c r="B141" s="155"/>
      <c r="C141" s="162" t="s">
        <v>287</v>
      </c>
      <c r="D141" s="155"/>
      <c r="E141" s="162" t="s">
        <v>288</v>
      </c>
      <c r="F141" s="155"/>
      <c r="G141" s="155"/>
      <c r="H141" s="155"/>
      <c r="I141" s="155"/>
      <c r="J141" s="155"/>
      <c r="K141" s="163">
        <v>6105</v>
      </c>
      <c r="L141" s="155"/>
      <c r="M141" s="163">
        <v>6105</v>
      </c>
      <c r="N141" s="155"/>
      <c r="O141" s="163">
        <v>0</v>
      </c>
      <c r="P141" s="155"/>
      <c r="Q141" s="164">
        <v>0</v>
      </c>
      <c r="R141" s="155"/>
    </row>
    <row r="142" spans="1:18">
      <c r="A142" s="158" t="s">
        <v>199</v>
      </c>
      <c r="B142" s="155"/>
      <c r="C142" s="158" t="s">
        <v>221</v>
      </c>
      <c r="D142" s="155"/>
      <c r="E142" s="155"/>
      <c r="F142" s="155"/>
      <c r="G142" s="155"/>
      <c r="H142" s="155"/>
      <c r="I142" s="155"/>
      <c r="J142" s="155"/>
      <c r="K142" s="159">
        <v>6105</v>
      </c>
      <c r="L142" s="155"/>
      <c r="M142" s="159">
        <v>6105</v>
      </c>
      <c r="N142" s="155"/>
      <c r="O142" s="159">
        <v>0</v>
      </c>
      <c r="P142" s="155"/>
      <c r="Q142" s="160">
        <v>0</v>
      </c>
      <c r="R142" s="155"/>
    </row>
    <row r="143" spans="1:18">
      <c r="A143" s="156" t="s">
        <v>199</v>
      </c>
      <c r="B143" s="155"/>
      <c r="C143" s="156" t="s">
        <v>268</v>
      </c>
      <c r="D143" s="155"/>
      <c r="E143" s="156" t="s">
        <v>269</v>
      </c>
      <c r="F143" s="155"/>
      <c r="G143" s="155"/>
      <c r="H143" s="155"/>
      <c r="I143" s="155"/>
      <c r="J143" s="155"/>
      <c r="K143" s="157">
        <v>6105</v>
      </c>
      <c r="L143" s="155"/>
      <c r="M143" s="157">
        <v>6105</v>
      </c>
      <c r="N143" s="155"/>
      <c r="O143" s="157">
        <v>0</v>
      </c>
      <c r="P143" s="155"/>
      <c r="Q143" s="154">
        <v>0</v>
      </c>
      <c r="R143" s="155"/>
    </row>
    <row r="144" spans="1:18">
      <c r="A144" s="156" t="s">
        <v>199</v>
      </c>
      <c r="B144" s="155"/>
      <c r="C144" s="156" t="s">
        <v>270</v>
      </c>
      <c r="D144" s="155"/>
      <c r="E144" s="156" t="s">
        <v>156</v>
      </c>
      <c r="F144" s="155"/>
      <c r="G144" s="155"/>
      <c r="H144" s="155"/>
      <c r="I144" s="155"/>
      <c r="J144" s="155"/>
      <c r="K144" s="157" t="s">
        <v>199</v>
      </c>
      <c r="L144" s="155"/>
      <c r="M144" s="157" t="s">
        <v>199</v>
      </c>
      <c r="N144" s="155"/>
      <c r="O144" s="157">
        <v>0</v>
      </c>
      <c r="P144" s="155"/>
      <c r="Q144" s="154" t="s">
        <v>199</v>
      </c>
      <c r="R144" s="155"/>
    </row>
    <row r="145" spans="1:18">
      <c r="A145" s="165" t="s">
        <v>199</v>
      </c>
      <c r="B145" s="155"/>
      <c r="C145" s="165" t="s">
        <v>289</v>
      </c>
      <c r="D145" s="155"/>
      <c r="E145" s="165" t="s">
        <v>290</v>
      </c>
      <c r="F145" s="155"/>
      <c r="G145" s="155"/>
      <c r="H145" s="155"/>
      <c r="I145" s="155"/>
      <c r="J145" s="155"/>
      <c r="K145" s="166">
        <v>1327</v>
      </c>
      <c r="L145" s="155"/>
      <c r="M145" s="166">
        <v>0</v>
      </c>
      <c r="N145" s="155"/>
      <c r="O145" s="166">
        <v>0</v>
      </c>
      <c r="P145" s="155"/>
      <c r="Q145" s="161" t="s">
        <v>199</v>
      </c>
      <c r="R145" s="155"/>
    </row>
    <row r="146" spans="1:18">
      <c r="A146" s="162" t="s">
        <v>291</v>
      </c>
      <c r="B146" s="155"/>
      <c r="C146" s="162" t="s">
        <v>292</v>
      </c>
      <c r="D146" s="155"/>
      <c r="E146" s="162" t="s">
        <v>293</v>
      </c>
      <c r="F146" s="155"/>
      <c r="G146" s="155"/>
      <c r="H146" s="155"/>
      <c r="I146" s="155"/>
      <c r="J146" s="155"/>
      <c r="K146" s="163">
        <v>1327</v>
      </c>
      <c r="L146" s="155"/>
      <c r="M146" s="163">
        <v>0</v>
      </c>
      <c r="N146" s="155"/>
      <c r="O146" s="163">
        <v>0</v>
      </c>
      <c r="P146" s="155"/>
      <c r="Q146" s="164" t="s">
        <v>199</v>
      </c>
      <c r="R146" s="155"/>
    </row>
    <row r="147" spans="1:18">
      <c r="A147" s="158" t="s">
        <v>199</v>
      </c>
      <c r="B147" s="155"/>
      <c r="C147" s="158" t="s">
        <v>214</v>
      </c>
      <c r="D147" s="155"/>
      <c r="E147" s="155"/>
      <c r="F147" s="155"/>
      <c r="G147" s="155"/>
      <c r="H147" s="155"/>
      <c r="I147" s="155"/>
      <c r="J147" s="155"/>
      <c r="K147" s="159">
        <v>1327</v>
      </c>
      <c r="L147" s="155"/>
      <c r="M147" s="159">
        <v>0</v>
      </c>
      <c r="N147" s="155"/>
      <c r="O147" s="159">
        <v>0</v>
      </c>
      <c r="P147" s="155"/>
      <c r="Q147" s="160" t="s">
        <v>199</v>
      </c>
      <c r="R147" s="155"/>
    </row>
    <row r="148" spans="1:18">
      <c r="A148" s="156" t="s">
        <v>199</v>
      </c>
      <c r="B148" s="155"/>
      <c r="C148" s="156" t="s">
        <v>215</v>
      </c>
      <c r="D148" s="155"/>
      <c r="E148" s="156" t="s">
        <v>216</v>
      </c>
      <c r="F148" s="155"/>
      <c r="G148" s="155"/>
      <c r="H148" s="155"/>
      <c r="I148" s="155"/>
      <c r="J148" s="155"/>
      <c r="K148" s="157">
        <v>1327</v>
      </c>
      <c r="L148" s="155"/>
      <c r="M148" s="157">
        <v>0</v>
      </c>
      <c r="N148" s="155"/>
      <c r="O148" s="157">
        <v>0</v>
      </c>
      <c r="P148" s="155"/>
      <c r="Q148" s="154" t="s">
        <v>199</v>
      </c>
      <c r="R148" s="155"/>
    </row>
    <row r="149" spans="1:18">
      <c r="A149" s="156" t="s">
        <v>199</v>
      </c>
      <c r="B149" s="155"/>
      <c r="C149" s="156" t="s">
        <v>217</v>
      </c>
      <c r="D149" s="155"/>
      <c r="E149" s="156" t="s">
        <v>184</v>
      </c>
      <c r="F149" s="155"/>
      <c r="G149" s="155"/>
      <c r="H149" s="155"/>
      <c r="I149" s="155"/>
      <c r="J149" s="155"/>
      <c r="K149" s="157" t="s">
        <v>199</v>
      </c>
      <c r="L149" s="155"/>
      <c r="M149" s="157" t="s">
        <v>199</v>
      </c>
      <c r="N149" s="155"/>
      <c r="O149" s="157">
        <v>0</v>
      </c>
      <c r="P149" s="155"/>
      <c r="Q149" s="154" t="s">
        <v>199</v>
      </c>
      <c r="R149" s="155"/>
    </row>
    <row r="150" spans="1:18">
      <c r="A150" s="165" t="s">
        <v>199</v>
      </c>
      <c r="B150" s="155"/>
      <c r="C150" s="165" t="s">
        <v>294</v>
      </c>
      <c r="D150" s="155"/>
      <c r="E150" s="165" t="s">
        <v>295</v>
      </c>
      <c r="F150" s="155"/>
      <c r="G150" s="155"/>
      <c r="H150" s="155"/>
      <c r="I150" s="155"/>
      <c r="J150" s="155"/>
      <c r="K150" s="166">
        <v>9423</v>
      </c>
      <c r="L150" s="155"/>
      <c r="M150" s="166">
        <v>9423</v>
      </c>
      <c r="N150" s="155"/>
      <c r="O150" s="166">
        <v>8361.42</v>
      </c>
      <c r="P150" s="155"/>
      <c r="Q150" s="161">
        <v>88.73</v>
      </c>
      <c r="R150" s="155"/>
    </row>
    <row r="151" spans="1:18">
      <c r="A151" s="162" t="s">
        <v>286</v>
      </c>
      <c r="B151" s="155"/>
      <c r="C151" s="162" t="s">
        <v>296</v>
      </c>
      <c r="D151" s="155"/>
      <c r="E151" s="162" t="s">
        <v>297</v>
      </c>
      <c r="F151" s="155"/>
      <c r="G151" s="155"/>
      <c r="H151" s="155"/>
      <c r="I151" s="155"/>
      <c r="J151" s="155"/>
      <c r="K151" s="163">
        <v>9423</v>
      </c>
      <c r="L151" s="155"/>
      <c r="M151" s="163">
        <v>9423</v>
      </c>
      <c r="N151" s="155"/>
      <c r="O151" s="163">
        <v>8361.42</v>
      </c>
      <c r="P151" s="155"/>
      <c r="Q151" s="164">
        <v>88.73</v>
      </c>
      <c r="R151" s="155"/>
    </row>
    <row r="152" spans="1:18">
      <c r="A152" s="158" t="s">
        <v>199</v>
      </c>
      <c r="B152" s="155"/>
      <c r="C152" s="158" t="s">
        <v>221</v>
      </c>
      <c r="D152" s="155"/>
      <c r="E152" s="155"/>
      <c r="F152" s="155"/>
      <c r="G152" s="155"/>
      <c r="H152" s="155"/>
      <c r="I152" s="155"/>
      <c r="J152" s="155"/>
      <c r="K152" s="159">
        <v>9423</v>
      </c>
      <c r="L152" s="155"/>
      <c r="M152" s="159">
        <v>9423</v>
      </c>
      <c r="N152" s="155"/>
      <c r="O152" s="159">
        <v>8361.42</v>
      </c>
      <c r="P152" s="155"/>
      <c r="Q152" s="160">
        <v>88.73</v>
      </c>
      <c r="R152" s="155"/>
    </row>
    <row r="153" spans="1:18">
      <c r="A153" s="156" t="s">
        <v>199</v>
      </c>
      <c r="B153" s="155"/>
      <c r="C153" s="156" t="s">
        <v>268</v>
      </c>
      <c r="D153" s="155"/>
      <c r="E153" s="156" t="s">
        <v>269</v>
      </c>
      <c r="F153" s="155"/>
      <c r="G153" s="155"/>
      <c r="H153" s="155"/>
      <c r="I153" s="155"/>
      <c r="J153" s="155"/>
      <c r="K153" s="157">
        <v>9423</v>
      </c>
      <c r="L153" s="155"/>
      <c r="M153" s="157">
        <v>9423</v>
      </c>
      <c r="N153" s="155"/>
      <c r="O153" s="157">
        <v>8361.42</v>
      </c>
      <c r="P153" s="155"/>
      <c r="Q153" s="154">
        <v>88.73</v>
      </c>
      <c r="R153" s="155"/>
    </row>
    <row r="154" spans="1:18">
      <c r="A154" s="156" t="s">
        <v>199</v>
      </c>
      <c r="B154" s="155"/>
      <c r="C154" s="156" t="s">
        <v>270</v>
      </c>
      <c r="D154" s="155"/>
      <c r="E154" s="156" t="s">
        <v>156</v>
      </c>
      <c r="F154" s="155"/>
      <c r="G154" s="155"/>
      <c r="H154" s="155"/>
      <c r="I154" s="155"/>
      <c r="J154" s="155"/>
      <c r="K154" s="157" t="s">
        <v>199</v>
      </c>
      <c r="L154" s="155"/>
      <c r="M154" s="157" t="s">
        <v>199</v>
      </c>
      <c r="N154" s="155"/>
      <c r="O154" s="157">
        <v>8361.42</v>
      </c>
      <c r="P154" s="155"/>
      <c r="Q154" s="154" t="s">
        <v>199</v>
      </c>
      <c r="R154" s="155"/>
    </row>
  </sheetData>
  <mergeCells count="1022">
    <mergeCell ref="A6:B6"/>
    <mergeCell ref="C6:J6"/>
    <mergeCell ref="K6:L6"/>
    <mergeCell ref="M6:N6"/>
    <mergeCell ref="O6:P6"/>
    <mergeCell ref="Q6:R6"/>
    <mergeCell ref="A9:B9"/>
    <mergeCell ref="C9:J9"/>
    <mergeCell ref="K9:L9"/>
    <mergeCell ref="M9:N9"/>
    <mergeCell ref="O9:P9"/>
    <mergeCell ref="Q9:R9"/>
    <mergeCell ref="Q7:R7"/>
    <mergeCell ref="A8:B8"/>
    <mergeCell ref="C8:D8"/>
    <mergeCell ref="E8:J8"/>
    <mergeCell ref="K8:L8"/>
    <mergeCell ref="M8:N8"/>
    <mergeCell ref="O8:P8"/>
    <mergeCell ref="Q8:R8"/>
    <mergeCell ref="A7:B7"/>
    <mergeCell ref="C7:D7"/>
    <mergeCell ref="E7:J7"/>
    <mergeCell ref="K7:L7"/>
    <mergeCell ref="M7:N7"/>
    <mergeCell ref="O7:P7"/>
    <mergeCell ref="Q12:R12"/>
    <mergeCell ref="A13:B13"/>
    <mergeCell ref="C13:D13"/>
    <mergeCell ref="E13:J13"/>
    <mergeCell ref="K13:L13"/>
    <mergeCell ref="M13:N13"/>
    <mergeCell ref="O13:P13"/>
    <mergeCell ref="Q13:R13"/>
    <mergeCell ref="A12:B12"/>
    <mergeCell ref="C12:D12"/>
    <mergeCell ref="E12:J12"/>
    <mergeCell ref="K12:L12"/>
    <mergeCell ref="M12:N12"/>
    <mergeCell ref="O12:P12"/>
    <mergeCell ref="Q10:R10"/>
    <mergeCell ref="A11:B11"/>
    <mergeCell ref="C11:D11"/>
    <mergeCell ref="E11:J11"/>
    <mergeCell ref="K11:L11"/>
    <mergeCell ref="M11:N11"/>
    <mergeCell ref="O11:P11"/>
    <mergeCell ref="Q11:R11"/>
    <mergeCell ref="A10:B10"/>
    <mergeCell ref="C10:D10"/>
    <mergeCell ref="E10:J10"/>
    <mergeCell ref="K10:L10"/>
    <mergeCell ref="M10:N10"/>
    <mergeCell ref="O10:P10"/>
    <mergeCell ref="Q15:R15"/>
    <mergeCell ref="A16:B16"/>
    <mergeCell ref="C16:D16"/>
    <mergeCell ref="E16:J16"/>
    <mergeCell ref="K16:L16"/>
    <mergeCell ref="M16:N16"/>
    <mergeCell ref="O16:P16"/>
    <mergeCell ref="Q16:R16"/>
    <mergeCell ref="A15:B15"/>
    <mergeCell ref="C15:D15"/>
    <mergeCell ref="E15:J15"/>
    <mergeCell ref="K15:L15"/>
    <mergeCell ref="M15:N15"/>
    <mergeCell ref="O15:P15"/>
    <mergeCell ref="A14:B14"/>
    <mergeCell ref="C14:J14"/>
    <mergeCell ref="K14:L14"/>
    <mergeCell ref="M14:N14"/>
    <mergeCell ref="O14:P14"/>
    <mergeCell ref="Q14:R14"/>
    <mergeCell ref="Q19:R19"/>
    <mergeCell ref="A20:B20"/>
    <mergeCell ref="C20:D20"/>
    <mergeCell ref="E20:J20"/>
    <mergeCell ref="K20:L20"/>
    <mergeCell ref="M20:N20"/>
    <mergeCell ref="O20:P20"/>
    <mergeCell ref="Q20:R20"/>
    <mergeCell ref="A19:B19"/>
    <mergeCell ref="C19:D19"/>
    <mergeCell ref="E19:J19"/>
    <mergeCell ref="K19:L19"/>
    <mergeCell ref="M19:N19"/>
    <mergeCell ref="O19:P19"/>
    <mergeCell ref="Q17:R17"/>
    <mergeCell ref="A18:B18"/>
    <mergeCell ref="C18:D18"/>
    <mergeCell ref="E18:J18"/>
    <mergeCell ref="K18:L18"/>
    <mergeCell ref="M18:N18"/>
    <mergeCell ref="O18:P18"/>
    <mergeCell ref="Q18:R18"/>
    <mergeCell ref="A17:B17"/>
    <mergeCell ref="C17:D17"/>
    <mergeCell ref="E17:J17"/>
    <mergeCell ref="K17:L17"/>
    <mergeCell ref="M17:N17"/>
    <mergeCell ref="O17:P17"/>
    <mergeCell ref="Q22:R22"/>
    <mergeCell ref="A23:B23"/>
    <mergeCell ref="C23:D23"/>
    <mergeCell ref="E23:J23"/>
    <mergeCell ref="K23:L23"/>
    <mergeCell ref="M23:N23"/>
    <mergeCell ref="O23:P23"/>
    <mergeCell ref="Q23:R23"/>
    <mergeCell ref="A22:B22"/>
    <mergeCell ref="C22:D22"/>
    <mergeCell ref="E22:J22"/>
    <mergeCell ref="K22:L22"/>
    <mergeCell ref="M22:N22"/>
    <mergeCell ref="O22:P22"/>
    <mergeCell ref="A21:B21"/>
    <mergeCell ref="C21:J21"/>
    <mergeCell ref="K21:L21"/>
    <mergeCell ref="M21:N21"/>
    <mergeCell ref="O21:P21"/>
    <mergeCell ref="Q21:R21"/>
    <mergeCell ref="Q26:R26"/>
    <mergeCell ref="A27:B27"/>
    <mergeCell ref="C27:D27"/>
    <mergeCell ref="E27:J27"/>
    <mergeCell ref="K27:L27"/>
    <mergeCell ref="M27:N27"/>
    <mergeCell ref="O27:P27"/>
    <mergeCell ref="Q27:R27"/>
    <mergeCell ref="A26:B26"/>
    <mergeCell ref="C26:D26"/>
    <mergeCell ref="E26:J26"/>
    <mergeCell ref="K26:L26"/>
    <mergeCell ref="M26:N26"/>
    <mergeCell ref="O26:P26"/>
    <mergeCell ref="Q24:R24"/>
    <mergeCell ref="A25:B25"/>
    <mergeCell ref="C25:D25"/>
    <mergeCell ref="E25:J25"/>
    <mergeCell ref="K25:L25"/>
    <mergeCell ref="M25:N25"/>
    <mergeCell ref="O25:P25"/>
    <mergeCell ref="Q25:R25"/>
    <mergeCell ref="A24:B24"/>
    <mergeCell ref="C24:D24"/>
    <mergeCell ref="E24:J24"/>
    <mergeCell ref="K24:L24"/>
    <mergeCell ref="M24:N24"/>
    <mergeCell ref="O24:P24"/>
    <mergeCell ref="Q29:R29"/>
    <mergeCell ref="A30:B30"/>
    <mergeCell ref="C30:D30"/>
    <mergeCell ref="E30:J30"/>
    <mergeCell ref="K30:L30"/>
    <mergeCell ref="M30:N30"/>
    <mergeCell ref="O30:P30"/>
    <mergeCell ref="Q30:R30"/>
    <mergeCell ref="A29:B29"/>
    <mergeCell ref="C29:D29"/>
    <mergeCell ref="E29:J29"/>
    <mergeCell ref="K29:L29"/>
    <mergeCell ref="M29:N29"/>
    <mergeCell ref="O29:P29"/>
    <mergeCell ref="A28:B28"/>
    <mergeCell ref="C28:J28"/>
    <mergeCell ref="K28:L28"/>
    <mergeCell ref="M28:N28"/>
    <mergeCell ref="O28:P28"/>
    <mergeCell ref="Q28:R28"/>
    <mergeCell ref="Q33:R33"/>
    <mergeCell ref="A34:B34"/>
    <mergeCell ref="C34:D34"/>
    <mergeCell ref="E34:J34"/>
    <mergeCell ref="K34:L34"/>
    <mergeCell ref="M34:N34"/>
    <mergeCell ref="O34:P34"/>
    <mergeCell ref="Q34:R34"/>
    <mergeCell ref="A33:B33"/>
    <mergeCell ref="C33:D33"/>
    <mergeCell ref="E33:J33"/>
    <mergeCell ref="K33:L33"/>
    <mergeCell ref="M33:N33"/>
    <mergeCell ref="O33:P33"/>
    <mergeCell ref="Q31:R31"/>
    <mergeCell ref="A32:B32"/>
    <mergeCell ref="C32:D32"/>
    <mergeCell ref="E32:J32"/>
    <mergeCell ref="K32:L32"/>
    <mergeCell ref="M32:N32"/>
    <mergeCell ref="O32:P32"/>
    <mergeCell ref="Q32:R32"/>
    <mergeCell ref="A31:B31"/>
    <mergeCell ref="C31:D31"/>
    <mergeCell ref="E31:J31"/>
    <mergeCell ref="K31:L31"/>
    <mergeCell ref="M31:N31"/>
    <mergeCell ref="O31:P31"/>
    <mergeCell ref="Q37:R37"/>
    <mergeCell ref="A38:B38"/>
    <mergeCell ref="C38:D38"/>
    <mergeCell ref="E38:J38"/>
    <mergeCell ref="K38:L38"/>
    <mergeCell ref="M38:N38"/>
    <mergeCell ref="O38:P38"/>
    <mergeCell ref="Q38:R38"/>
    <mergeCell ref="A37:B37"/>
    <mergeCell ref="C37:D37"/>
    <mergeCell ref="E37:J37"/>
    <mergeCell ref="K37:L37"/>
    <mergeCell ref="M37:N37"/>
    <mergeCell ref="O37:P37"/>
    <mergeCell ref="Q35:R35"/>
    <mergeCell ref="A36:B36"/>
    <mergeCell ref="C36:D36"/>
    <mergeCell ref="E36:J36"/>
    <mergeCell ref="K36:L36"/>
    <mergeCell ref="M36:N36"/>
    <mergeCell ref="O36:P36"/>
    <mergeCell ref="Q36:R36"/>
    <mergeCell ref="A35:B35"/>
    <mergeCell ref="C35:D35"/>
    <mergeCell ref="E35:J35"/>
    <mergeCell ref="K35:L35"/>
    <mergeCell ref="M35:N35"/>
    <mergeCell ref="O35:P35"/>
    <mergeCell ref="Q41:R41"/>
    <mergeCell ref="A42:B42"/>
    <mergeCell ref="C42:D42"/>
    <mergeCell ref="E42:J42"/>
    <mergeCell ref="K42:L42"/>
    <mergeCell ref="M42:N42"/>
    <mergeCell ref="O42:P42"/>
    <mergeCell ref="Q42:R42"/>
    <mergeCell ref="A41:B41"/>
    <mergeCell ref="C41:D41"/>
    <mergeCell ref="E41:J41"/>
    <mergeCell ref="K41:L41"/>
    <mergeCell ref="M41:N41"/>
    <mergeCell ref="O41:P41"/>
    <mergeCell ref="Q39:R39"/>
    <mergeCell ref="A40:B40"/>
    <mergeCell ref="C40:D40"/>
    <mergeCell ref="E40:J40"/>
    <mergeCell ref="K40:L40"/>
    <mergeCell ref="M40:N40"/>
    <mergeCell ref="O40:P40"/>
    <mergeCell ref="Q40:R40"/>
    <mergeCell ref="A39:B39"/>
    <mergeCell ref="C39:D39"/>
    <mergeCell ref="E39:J39"/>
    <mergeCell ref="K39:L39"/>
    <mergeCell ref="M39:N39"/>
    <mergeCell ref="O39:P39"/>
    <mergeCell ref="Q44:R44"/>
    <mergeCell ref="A45:B45"/>
    <mergeCell ref="C45:D45"/>
    <mergeCell ref="E45:J45"/>
    <mergeCell ref="K45:L45"/>
    <mergeCell ref="M45:N45"/>
    <mergeCell ref="O45:P45"/>
    <mergeCell ref="Q45:R45"/>
    <mergeCell ref="A44:B44"/>
    <mergeCell ref="C44:D44"/>
    <mergeCell ref="E44:J44"/>
    <mergeCell ref="K44:L44"/>
    <mergeCell ref="M44:N44"/>
    <mergeCell ref="O44:P44"/>
    <mergeCell ref="A43:B43"/>
    <mergeCell ref="C43:J43"/>
    <mergeCell ref="K43:L43"/>
    <mergeCell ref="M43:N43"/>
    <mergeCell ref="O43:P43"/>
    <mergeCell ref="Q43:R43"/>
    <mergeCell ref="Q48:R48"/>
    <mergeCell ref="A49:B49"/>
    <mergeCell ref="C49:D49"/>
    <mergeCell ref="E49:J49"/>
    <mergeCell ref="K49:L49"/>
    <mergeCell ref="M49:N49"/>
    <mergeCell ref="O49:P49"/>
    <mergeCell ref="Q49:R49"/>
    <mergeCell ref="A48:B48"/>
    <mergeCell ref="C48:D48"/>
    <mergeCell ref="E48:J48"/>
    <mergeCell ref="K48:L48"/>
    <mergeCell ref="M48:N48"/>
    <mergeCell ref="O48:P48"/>
    <mergeCell ref="Q46:R46"/>
    <mergeCell ref="A47:B47"/>
    <mergeCell ref="C47:J47"/>
    <mergeCell ref="K47:L47"/>
    <mergeCell ref="M47:N47"/>
    <mergeCell ref="O47:P47"/>
    <mergeCell ref="Q47:R47"/>
    <mergeCell ref="A46:B46"/>
    <mergeCell ref="C46:D46"/>
    <mergeCell ref="E46:J46"/>
    <mergeCell ref="K46:L46"/>
    <mergeCell ref="M46:N46"/>
    <mergeCell ref="O46:P46"/>
    <mergeCell ref="Q51:R51"/>
    <mergeCell ref="A52:B52"/>
    <mergeCell ref="C52:D52"/>
    <mergeCell ref="E52:J52"/>
    <mergeCell ref="K52:L52"/>
    <mergeCell ref="M52:N52"/>
    <mergeCell ref="O52:P52"/>
    <mergeCell ref="Q52:R52"/>
    <mergeCell ref="A51:B51"/>
    <mergeCell ref="C51:D51"/>
    <mergeCell ref="E51:J51"/>
    <mergeCell ref="K51:L51"/>
    <mergeCell ref="M51:N51"/>
    <mergeCell ref="O51:P51"/>
    <mergeCell ref="A50:B50"/>
    <mergeCell ref="C50:J50"/>
    <mergeCell ref="K50:L50"/>
    <mergeCell ref="M50:N50"/>
    <mergeCell ref="O50:P50"/>
    <mergeCell ref="Q50:R50"/>
    <mergeCell ref="Q55:R55"/>
    <mergeCell ref="A56:B56"/>
    <mergeCell ref="C56:D56"/>
    <mergeCell ref="E56:J56"/>
    <mergeCell ref="K56:L56"/>
    <mergeCell ref="M56:N56"/>
    <mergeCell ref="O56:P56"/>
    <mergeCell ref="Q56:R56"/>
    <mergeCell ref="A55:B55"/>
    <mergeCell ref="C55:D55"/>
    <mergeCell ref="E55:J55"/>
    <mergeCell ref="K55:L55"/>
    <mergeCell ref="M55:N55"/>
    <mergeCell ref="O55:P55"/>
    <mergeCell ref="Q53:R53"/>
    <mergeCell ref="A54:B54"/>
    <mergeCell ref="C54:J54"/>
    <mergeCell ref="K54:L54"/>
    <mergeCell ref="M54:N54"/>
    <mergeCell ref="O54:P54"/>
    <mergeCell ref="Q54:R54"/>
    <mergeCell ref="A53:B53"/>
    <mergeCell ref="C53:D53"/>
    <mergeCell ref="E53:J53"/>
    <mergeCell ref="K53:L53"/>
    <mergeCell ref="M53:N53"/>
    <mergeCell ref="O53:P53"/>
    <mergeCell ref="Q59:R59"/>
    <mergeCell ref="A60:B60"/>
    <mergeCell ref="C60:D60"/>
    <mergeCell ref="E60:J60"/>
    <mergeCell ref="K60:L60"/>
    <mergeCell ref="M60:N60"/>
    <mergeCell ref="O60:P60"/>
    <mergeCell ref="Q60:R60"/>
    <mergeCell ref="A59:B59"/>
    <mergeCell ref="C59:D59"/>
    <mergeCell ref="E59:J59"/>
    <mergeCell ref="K59:L59"/>
    <mergeCell ref="M59:N59"/>
    <mergeCell ref="O59:P59"/>
    <mergeCell ref="Q57:R57"/>
    <mergeCell ref="A58:B58"/>
    <mergeCell ref="C58:D58"/>
    <mergeCell ref="E58:J58"/>
    <mergeCell ref="K58:L58"/>
    <mergeCell ref="M58:N58"/>
    <mergeCell ref="O58:P58"/>
    <mergeCell ref="Q58:R58"/>
    <mergeCell ref="A57:B57"/>
    <mergeCell ref="C57:D57"/>
    <mergeCell ref="E57:J57"/>
    <mergeCell ref="K57:L57"/>
    <mergeCell ref="M57:N57"/>
    <mergeCell ref="O57:P57"/>
    <mergeCell ref="Q63:R63"/>
    <mergeCell ref="A64:B64"/>
    <mergeCell ref="C64:D64"/>
    <mergeCell ref="E64:J64"/>
    <mergeCell ref="K64:L64"/>
    <mergeCell ref="M64:N64"/>
    <mergeCell ref="O64:P64"/>
    <mergeCell ref="Q64:R64"/>
    <mergeCell ref="A63:B63"/>
    <mergeCell ref="C63:D63"/>
    <mergeCell ref="E63:J63"/>
    <mergeCell ref="K63:L63"/>
    <mergeCell ref="M63:N63"/>
    <mergeCell ref="O63:P63"/>
    <mergeCell ref="Q61:R61"/>
    <mergeCell ref="A62:B62"/>
    <mergeCell ref="C62:D62"/>
    <mergeCell ref="E62:J62"/>
    <mergeCell ref="K62:L62"/>
    <mergeCell ref="M62:N62"/>
    <mergeCell ref="O62:P62"/>
    <mergeCell ref="Q62:R62"/>
    <mergeCell ref="A61:B61"/>
    <mergeCell ref="C61:D61"/>
    <mergeCell ref="E61:J61"/>
    <mergeCell ref="K61:L61"/>
    <mergeCell ref="M61:N61"/>
    <mergeCell ref="O61:P61"/>
    <mergeCell ref="Q67:R67"/>
    <mergeCell ref="A68:B68"/>
    <mergeCell ref="C68:D68"/>
    <mergeCell ref="E68:J68"/>
    <mergeCell ref="K68:L68"/>
    <mergeCell ref="M68:N68"/>
    <mergeCell ref="O68:P68"/>
    <mergeCell ref="Q68:R68"/>
    <mergeCell ref="A67:B67"/>
    <mergeCell ref="C67:D67"/>
    <mergeCell ref="E67:J67"/>
    <mergeCell ref="K67:L67"/>
    <mergeCell ref="M67:N67"/>
    <mergeCell ref="O67:P67"/>
    <mergeCell ref="Q65:R65"/>
    <mergeCell ref="A66:B66"/>
    <mergeCell ref="C66:D66"/>
    <mergeCell ref="E66:J66"/>
    <mergeCell ref="K66:L66"/>
    <mergeCell ref="M66:N66"/>
    <mergeCell ref="O66:P66"/>
    <mergeCell ref="Q66:R66"/>
    <mergeCell ref="A65:B65"/>
    <mergeCell ref="C65:D65"/>
    <mergeCell ref="E65:J65"/>
    <mergeCell ref="K65:L65"/>
    <mergeCell ref="M65:N65"/>
    <mergeCell ref="O65:P65"/>
    <mergeCell ref="Q71:R71"/>
    <mergeCell ref="A72:B72"/>
    <mergeCell ref="C72:D72"/>
    <mergeCell ref="E72:J72"/>
    <mergeCell ref="K72:L72"/>
    <mergeCell ref="M72:N72"/>
    <mergeCell ref="O72:P72"/>
    <mergeCell ref="Q72:R72"/>
    <mergeCell ref="A71:B71"/>
    <mergeCell ref="C71:D71"/>
    <mergeCell ref="E71:J71"/>
    <mergeCell ref="K71:L71"/>
    <mergeCell ref="M71:N71"/>
    <mergeCell ref="O71:P71"/>
    <mergeCell ref="Q69:R69"/>
    <mergeCell ref="A70:B70"/>
    <mergeCell ref="C70:D70"/>
    <mergeCell ref="E70:J70"/>
    <mergeCell ref="K70:L70"/>
    <mergeCell ref="M70:N70"/>
    <mergeCell ref="O70:P70"/>
    <mergeCell ref="Q70:R70"/>
    <mergeCell ref="A69:B69"/>
    <mergeCell ref="C69:D69"/>
    <mergeCell ref="E69:J69"/>
    <mergeCell ref="K69:L69"/>
    <mergeCell ref="M69:N69"/>
    <mergeCell ref="O69:P69"/>
    <mergeCell ref="Q75:R75"/>
    <mergeCell ref="A76:B76"/>
    <mergeCell ref="C76:J76"/>
    <mergeCell ref="K76:L76"/>
    <mergeCell ref="M76:N76"/>
    <mergeCell ref="O76:P76"/>
    <mergeCell ref="Q76:R76"/>
    <mergeCell ref="A75:B75"/>
    <mergeCell ref="C75:D75"/>
    <mergeCell ref="E75:J75"/>
    <mergeCell ref="K75:L75"/>
    <mergeCell ref="M75:N75"/>
    <mergeCell ref="O75:P75"/>
    <mergeCell ref="Q73:R73"/>
    <mergeCell ref="A74:B74"/>
    <mergeCell ref="C74:D74"/>
    <mergeCell ref="E74:J74"/>
    <mergeCell ref="K74:L74"/>
    <mergeCell ref="M74:N74"/>
    <mergeCell ref="O74:P74"/>
    <mergeCell ref="Q74:R74"/>
    <mergeCell ref="A73:B73"/>
    <mergeCell ref="C73:D73"/>
    <mergeCell ref="E73:J73"/>
    <mergeCell ref="K73:L73"/>
    <mergeCell ref="M73:N73"/>
    <mergeCell ref="O73:P73"/>
    <mergeCell ref="Q79:R79"/>
    <mergeCell ref="A80:B80"/>
    <mergeCell ref="C80:J80"/>
    <mergeCell ref="K80:L80"/>
    <mergeCell ref="M80:N80"/>
    <mergeCell ref="O80:P80"/>
    <mergeCell ref="Q80:R80"/>
    <mergeCell ref="A79:B79"/>
    <mergeCell ref="C79:D79"/>
    <mergeCell ref="E79:J79"/>
    <mergeCell ref="K79:L79"/>
    <mergeCell ref="M79:N79"/>
    <mergeCell ref="O79:P79"/>
    <mergeCell ref="Q77:R77"/>
    <mergeCell ref="A78:B78"/>
    <mergeCell ref="C78:D78"/>
    <mergeCell ref="E78:J78"/>
    <mergeCell ref="K78:L78"/>
    <mergeCell ref="M78:N78"/>
    <mergeCell ref="O78:P78"/>
    <mergeCell ref="Q78:R78"/>
    <mergeCell ref="A77:B77"/>
    <mergeCell ref="C77:D77"/>
    <mergeCell ref="E77:J77"/>
    <mergeCell ref="K77:L77"/>
    <mergeCell ref="M77:N77"/>
    <mergeCell ref="O77:P77"/>
    <mergeCell ref="Q83:R83"/>
    <mergeCell ref="A84:B84"/>
    <mergeCell ref="C84:D84"/>
    <mergeCell ref="E84:J84"/>
    <mergeCell ref="K84:L84"/>
    <mergeCell ref="M84:N84"/>
    <mergeCell ref="O84:P84"/>
    <mergeCell ref="Q84:R84"/>
    <mergeCell ref="A83:B83"/>
    <mergeCell ref="C83:D83"/>
    <mergeCell ref="E83:J83"/>
    <mergeCell ref="K83:L83"/>
    <mergeCell ref="M83:N83"/>
    <mergeCell ref="O83:P83"/>
    <mergeCell ref="Q81:R81"/>
    <mergeCell ref="A82:B82"/>
    <mergeCell ref="C82:D82"/>
    <mergeCell ref="E82:J82"/>
    <mergeCell ref="K82:L82"/>
    <mergeCell ref="M82:N82"/>
    <mergeCell ref="O82:P82"/>
    <mergeCell ref="Q82:R82"/>
    <mergeCell ref="A81:B81"/>
    <mergeCell ref="C81:D81"/>
    <mergeCell ref="E81:J81"/>
    <mergeCell ref="K81:L81"/>
    <mergeCell ref="M81:N81"/>
    <mergeCell ref="O81:P81"/>
    <mergeCell ref="Q87:R87"/>
    <mergeCell ref="A88:B88"/>
    <mergeCell ref="C88:D88"/>
    <mergeCell ref="E88:J88"/>
    <mergeCell ref="K88:L88"/>
    <mergeCell ref="M88:N88"/>
    <mergeCell ref="O88:P88"/>
    <mergeCell ref="Q88:R88"/>
    <mergeCell ref="A87:B87"/>
    <mergeCell ref="C87:D87"/>
    <mergeCell ref="E87:J87"/>
    <mergeCell ref="K87:L87"/>
    <mergeCell ref="M87:N87"/>
    <mergeCell ref="O87:P87"/>
    <mergeCell ref="Q85:R85"/>
    <mergeCell ref="A86:B86"/>
    <mergeCell ref="C86:D86"/>
    <mergeCell ref="E86:J86"/>
    <mergeCell ref="K86:L86"/>
    <mergeCell ref="M86:N86"/>
    <mergeCell ref="O86:P86"/>
    <mergeCell ref="Q86:R86"/>
    <mergeCell ref="A85:B85"/>
    <mergeCell ref="C85:D85"/>
    <mergeCell ref="E85:J85"/>
    <mergeCell ref="K85:L85"/>
    <mergeCell ref="M85:N85"/>
    <mergeCell ref="O85:P85"/>
    <mergeCell ref="Q91:R91"/>
    <mergeCell ref="A92:B92"/>
    <mergeCell ref="C92:D92"/>
    <mergeCell ref="E92:J92"/>
    <mergeCell ref="K92:L92"/>
    <mergeCell ref="M92:N92"/>
    <mergeCell ref="O92:P92"/>
    <mergeCell ref="Q92:R92"/>
    <mergeCell ref="A91:B91"/>
    <mergeCell ref="C91:D91"/>
    <mergeCell ref="E91:J91"/>
    <mergeCell ref="K91:L91"/>
    <mergeCell ref="M91:N91"/>
    <mergeCell ref="O91:P91"/>
    <mergeCell ref="Q89:R89"/>
    <mergeCell ref="A90:B90"/>
    <mergeCell ref="C90:D90"/>
    <mergeCell ref="E90:J90"/>
    <mergeCell ref="K90:L90"/>
    <mergeCell ref="M90:N90"/>
    <mergeCell ref="O90:P90"/>
    <mergeCell ref="Q90:R90"/>
    <mergeCell ref="A89:B89"/>
    <mergeCell ref="C89:D89"/>
    <mergeCell ref="E89:J89"/>
    <mergeCell ref="K89:L89"/>
    <mergeCell ref="M89:N89"/>
    <mergeCell ref="O89:P89"/>
    <mergeCell ref="A95:B95"/>
    <mergeCell ref="C95:J95"/>
    <mergeCell ref="K95:L95"/>
    <mergeCell ref="M95:N95"/>
    <mergeCell ref="O95:P95"/>
    <mergeCell ref="Q95:R95"/>
    <mergeCell ref="Q93:R93"/>
    <mergeCell ref="A94:B94"/>
    <mergeCell ref="C94:D94"/>
    <mergeCell ref="E94:J94"/>
    <mergeCell ref="K94:L94"/>
    <mergeCell ref="M94:N94"/>
    <mergeCell ref="O94:P94"/>
    <mergeCell ref="Q94:R94"/>
    <mergeCell ref="A93:B93"/>
    <mergeCell ref="C93:D93"/>
    <mergeCell ref="E93:J93"/>
    <mergeCell ref="K93:L93"/>
    <mergeCell ref="M93:N93"/>
    <mergeCell ref="O93:P93"/>
    <mergeCell ref="Q98:R98"/>
    <mergeCell ref="A99:B99"/>
    <mergeCell ref="C99:J99"/>
    <mergeCell ref="K99:L99"/>
    <mergeCell ref="M99:N99"/>
    <mergeCell ref="O99:P99"/>
    <mergeCell ref="Q99:R99"/>
    <mergeCell ref="A98:B98"/>
    <mergeCell ref="C98:D98"/>
    <mergeCell ref="E98:J98"/>
    <mergeCell ref="K98:L98"/>
    <mergeCell ref="M98:N98"/>
    <mergeCell ref="O98:P98"/>
    <mergeCell ref="Q96:R96"/>
    <mergeCell ref="A97:B97"/>
    <mergeCell ref="C97:D97"/>
    <mergeCell ref="E97:J97"/>
    <mergeCell ref="K97:L97"/>
    <mergeCell ref="M97:N97"/>
    <mergeCell ref="O97:P97"/>
    <mergeCell ref="Q97:R97"/>
    <mergeCell ref="A96:B96"/>
    <mergeCell ref="C96:D96"/>
    <mergeCell ref="E96:J96"/>
    <mergeCell ref="K96:L96"/>
    <mergeCell ref="M96:N96"/>
    <mergeCell ref="O96:P96"/>
    <mergeCell ref="Q102:R102"/>
    <mergeCell ref="A103:B103"/>
    <mergeCell ref="C103:D103"/>
    <mergeCell ref="E103:J103"/>
    <mergeCell ref="K103:L103"/>
    <mergeCell ref="M103:N103"/>
    <mergeCell ref="O103:P103"/>
    <mergeCell ref="Q103:R103"/>
    <mergeCell ref="A102:B102"/>
    <mergeCell ref="C102:D102"/>
    <mergeCell ref="E102:J102"/>
    <mergeCell ref="K102:L102"/>
    <mergeCell ref="M102:N102"/>
    <mergeCell ref="O102:P102"/>
    <mergeCell ref="Q100:R100"/>
    <mergeCell ref="A101:B101"/>
    <mergeCell ref="C101:D101"/>
    <mergeCell ref="E101:J101"/>
    <mergeCell ref="K101:L101"/>
    <mergeCell ref="M101:N101"/>
    <mergeCell ref="O101:P101"/>
    <mergeCell ref="Q101:R101"/>
    <mergeCell ref="A100:B100"/>
    <mergeCell ref="C100:D100"/>
    <mergeCell ref="E100:J100"/>
    <mergeCell ref="K100:L100"/>
    <mergeCell ref="M100:N100"/>
    <mergeCell ref="O100:P100"/>
    <mergeCell ref="Q105:R105"/>
    <mergeCell ref="A106:B106"/>
    <mergeCell ref="C106:D106"/>
    <mergeCell ref="E106:J106"/>
    <mergeCell ref="K106:L106"/>
    <mergeCell ref="M106:N106"/>
    <mergeCell ref="O106:P106"/>
    <mergeCell ref="Q106:R106"/>
    <mergeCell ref="A105:B105"/>
    <mergeCell ref="C105:D105"/>
    <mergeCell ref="E105:J105"/>
    <mergeCell ref="K105:L105"/>
    <mergeCell ref="M105:N105"/>
    <mergeCell ref="O105:P105"/>
    <mergeCell ref="A104:B104"/>
    <mergeCell ref="C104:J104"/>
    <mergeCell ref="K104:L104"/>
    <mergeCell ref="M104:N104"/>
    <mergeCell ref="O104:P104"/>
    <mergeCell ref="Q104:R104"/>
    <mergeCell ref="Q109:R109"/>
    <mergeCell ref="A110:B110"/>
    <mergeCell ref="C110:D110"/>
    <mergeCell ref="E110:J110"/>
    <mergeCell ref="K110:L110"/>
    <mergeCell ref="M110:N110"/>
    <mergeCell ref="O110:P110"/>
    <mergeCell ref="Q110:R110"/>
    <mergeCell ref="A109:B109"/>
    <mergeCell ref="C109:D109"/>
    <mergeCell ref="E109:J109"/>
    <mergeCell ref="K109:L109"/>
    <mergeCell ref="M109:N109"/>
    <mergeCell ref="O109:P109"/>
    <mergeCell ref="Q107:R107"/>
    <mergeCell ref="A108:B108"/>
    <mergeCell ref="C108:J108"/>
    <mergeCell ref="K108:L108"/>
    <mergeCell ref="M108:N108"/>
    <mergeCell ref="O108:P108"/>
    <mergeCell ref="Q108:R108"/>
    <mergeCell ref="A107:B107"/>
    <mergeCell ref="C107:D107"/>
    <mergeCell ref="E107:J107"/>
    <mergeCell ref="K107:L107"/>
    <mergeCell ref="M107:N107"/>
    <mergeCell ref="O107:P107"/>
    <mergeCell ref="Q113:R113"/>
    <mergeCell ref="A114:B114"/>
    <mergeCell ref="C114:D114"/>
    <mergeCell ref="E114:J114"/>
    <mergeCell ref="K114:L114"/>
    <mergeCell ref="M114:N114"/>
    <mergeCell ref="O114:P114"/>
    <mergeCell ref="Q114:R114"/>
    <mergeCell ref="A113:B113"/>
    <mergeCell ref="C113:D113"/>
    <mergeCell ref="E113:J113"/>
    <mergeCell ref="K113:L113"/>
    <mergeCell ref="M113:N113"/>
    <mergeCell ref="O113:P113"/>
    <mergeCell ref="Q111:R111"/>
    <mergeCell ref="A112:B112"/>
    <mergeCell ref="C112:D112"/>
    <mergeCell ref="E112:J112"/>
    <mergeCell ref="K112:L112"/>
    <mergeCell ref="M112:N112"/>
    <mergeCell ref="O112:P112"/>
    <mergeCell ref="Q112:R112"/>
    <mergeCell ref="A111:B111"/>
    <mergeCell ref="C111:D111"/>
    <mergeCell ref="E111:J111"/>
    <mergeCell ref="K111:L111"/>
    <mergeCell ref="M111:N111"/>
    <mergeCell ref="O111:P111"/>
    <mergeCell ref="Q116:R116"/>
    <mergeCell ref="A117:B117"/>
    <mergeCell ref="C117:D117"/>
    <mergeCell ref="E117:J117"/>
    <mergeCell ref="K117:L117"/>
    <mergeCell ref="M117:N117"/>
    <mergeCell ref="O117:P117"/>
    <mergeCell ref="Q117:R117"/>
    <mergeCell ref="A116:B116"/>
    <mergeCell ref="C116:D116"/>
    <mergeCell ref="E116:J116"/>
    <mergeCell ref="K116:L116"/>
    <mergeCell ref="M116:N116"/>
    <mergeCell ref="O116:P116"/>
    <mergeCell ref="A115:B115"/>
    <mergeCell ref="C115:J115"/>
    <mergeCell ref="K115:L115"/>
    <mergeCell ref="M115:N115"/>
    <mergeCell ref="O115:P115"/>
    <mergeCell ref="Q115:R115"/>
    <mergeCell ref="Q120:R120"/>
    <mergeCell ref="A121:B121"/>
    <mergeCell ref="C121:D121"/>
    <mergeCell ref="E121:J121"/>
    <mergeCell ref="K121:L121"/>
    <mergeCell ref="M121:N121"/>
    <mergeCell ref="O121:P121"/>
    <mergeCell ref="Q121:R121"/>
    <mergeCell ref="A120:B120"/>
    <mergeCell ref="C120:D120"/>
    <mergeCell ref="E120:J120"/>
    <mergeCell ref="K120:L120"/>
    <mergeCell ref="M120:N120"/>
    <mergeCell ref="O120:P120"/>
    <mergeCell ref="Q118:R118"/>
    <mergeCell ref="A119:B119"/>
    <mergeCell ref="C119:D119"/>
    <mergeCell ref="E119:J119"/>
    <mergeCell ref="K119:L119"/>
    <mergeCell ref="M119:N119"/>
    <mergeCell ref="O119:P119"/>
    <mergeCell ref="Q119:R119"/>
    <mergeCell ref="A118:B118"/>
    <mergeCell ref="C118:D118"/>
    <mergeCell ref="E118:J118"/>
    <mergeCell ref="K118:L118"/>
    <mergeCell ref="M118:N118"/>
    <mergeCell ref="O118:P118"/>
    <mergeCell ref="Q124:R124"/>
    <mergeCell ref="A125:B125"/>
    <mergeCell ref="C125:D125"/>
    <mergeCell ref="E125:J125"/>
    <mergeCell ref="K125:L125"/>
    <mergeCell ref="M125:N125"/>
    <mergeCell ref="O125:P125"/>
    <mergeCell ref="Q125:R125"/>
    <mergeCell ref="A124:B124"/>
    <mergeCell ref="C124:D124"/>
    <mergeCell ref="E124:J124"/>
    <mergeCell ref="K124:L124"/>
    <mergeCell ref="M124:N124"/>
    <mergeCell ref="O124:P124"/>
    <mergeCell ref="Q122:R122"/>
    <mergeCell ref="A123:B123"/>
    <mergeCell ref="C123:J123"/>
    <mergeCell ref="K123:L123"/>
    <mergeCell ref="M123:N123"/>
    <mergeCell ref="O123:P123"/>
    <mergeCell ref="Q123:R123"/>
    <mergeCell ref="A122:B122"/>
    <mergeCell ref="C122:D122"/>
    <mergeCell ref="E122:J122"/>
    <mergeCell ref="K122:L122"/>
    <mergeCell ref="M122:N122"/>
    <mergeCell ref="O122:P122"/>
    <mergeCell ref="Q128:R128"/>
    <mergeCell ref="A129:B129"/>
    <mergeCell ref="C129:D129"/>
    <mergeCell ref="E129:J129"/>
    <mergeCell ref="K129:L129"/>
    <mergeCell ref="M129:N129"/>
    <mergeCell ref="O129:P129"/>
    <mergeCell ref="Q129:R129"/>
    <mergeCell ref="A128:B128"/>
    <mergeCell ref="C128:D128"/>
    <mergeCell ref="E128:J128"/>
    <mergeCell ref="K128:L128"/>
    <mergeCell ref="M128:N128"/>
    <mergeCell ref="O128:P128"/>
    <mergeCell ref="Q126:R126"/>
    <mergeCell ref="A127:B127"/>
    <mergeCell ref="C127:J127"/>
    <mergeCell ref="K127:L127"/>
    <mergeCell ref="M127:N127"/>
    <mergeCell ref="O127:P127"/>
    <mergeCell ref="Q127:R127"/>
    <mergeCell ref="A126:B126"/>
    <mergeCell ref="C126:D126"/>
    <mergeCell ref="E126:J126"/>
    <mergeCell ref="K126:L126"/>
    <mergeCell ref="M126:N126"/>
    <mergeCell ref="O126:P126"/>
    <mergeCell ref="Q132:R132"/>
    <mergeCell ref="A133:B133"/>
    <mergeCell ref="C133:D133"/>
    <mergeCell ref="E133:J133"/>
    <mergeCell ref="K133:L133"/>
    <mergeCell ref="M133:N133"/>
    <mergeCell ref="O133:P133"/>
    <mergeCell ref="Q133:R133"/>
    <mergeCell ref="A132:B132"/>
    <mergeCell ref="C132:D132"/>
    <mergeCell ref="E132:J132"/>
    <mergeCell ref="K132:L132"/>
    <mergeCell ref="M132:N132"/>
    <mergeCell ref="O132:P132"/>
    <mergeCell ref="Q130:R130"/>
    <mergeCell ref="A131:B131"/>
    <mergeCell ref="C131:D131"/>
    <mergeCell ref="E131:J131"/>
    <mergeCell ref="K131:L131"/>
    <mergeCell ref="M131:N131"/>
    <mergeCell ref="O131:P131"/>
    <mergeCell ref="Q131:R131"/>
    <mergeCell ref="A130:B130"/>
    <mergeCell ref="C130:D130"/>
    <mergeCell ref="E130:J130"/>
    <mergeCell ref="K130:L130"/>
    <mergeCell ref="M130:N130"/>
    <mergeCell ref="O130:P130"/>
    <mergeCell ref="Q135:R135"/>
    <mergeCell ref="A136:B136"/>
    <mergeCell ref="C136:D136"/>
    <mergeCell ref="E136:J136"/>
    <mergeCell ref="K136:L136"/>
    <mergeCell ref="M136:N136"/>
    <mergeCell ref="O136:P136"/>
    <mergeCell ref="Q136:R136"/>
    <mergeCell ref="A135:B135"/>
    <mergeCell ref="C135:D135"/>
    <mergeCell ref="E135:J135"/>
    <mergeCell ref="K135:L135"/>
    <mergeCell ref="M135:N135"/>
    <mergeCell ref="O135:P135"/>
    <mergeCell ref="A134:B134"/>
    <mergeCell ref="C134:J134"/>
    <mergeCell ref="K134:L134"/>
    <mergeCell ref="M134:N134"/>
    <mergeCell ref="O134:P134"/>
    <mergeCell ref="Q134:R134"/>
    <mergeCell ref="Q139:R139"/>
    <mergeCell ref="A140:B140"/>
    <mergeCell ref="C140:D140"/>
    <mergeCell ref="E140:J140"/>
    <mergeCell ref="K140:L140"/>
    <mergeCell ref="M140:N140"/>
    <mergeCell ref="O140:P140"/>
    <mergeCell ref="Q140:R140"/>
    <mergeCell ref="A139:B139"/>
    <mergeCell ref="C139:D139"/>
    <mergeCell ref="E139:J139"/>
    <mergeCell ref="K139:L139"/>
    <mergeCell ref="M139:N139"/>
    <mergeCell ref="O139:P139"/>
    <mergeCell ref="Q137:R137"/>
    <mergeCell ref="A138:B138"/>
    <mergeCell ref="C138:D138"/>
    <mergeCell ref="E138:J138"/>
    <mergeCell ref="K138:L138"/>
    <mergeCell ref="M138:N138"/>
    <mergeCell ref="O138:P138"/>
    <mergeCell ref="Q138:R138"/>
    <mergeCell ref="A137:B137"/>
    <mergeCell ref="C137:D137"/>
    <mergeCell ref="E137:J137"/>
    <mergeCell ref="K137:L137"/>
    <mergeCell ref="M137:N137"/>
    <mergeCell ref="O137:P137"/>
    <mergeCell ref="Q143:R143"/>
    <mergeCell ref="A144:B144"/>
    <mergeCell ref="C144:D144"/>
    <mergeCell ref="E144:J144"/>
    <mergeCell ref="K144:L144"/>
    <mergeCell ref="M144:N144"/>
    <mergeCell ref="O144:P144"/>
    <mergeCell ref="Q144:R144"/>
    <mergeCell ref="A143:B143"/>
    <mergeCell ref="C143:D143"/>
    <mergeCell ref="E143:J143"/>
    <mergeCell ref="K143:L143"/>
    <mergeCell ref="M143:N143"/>
    <mergeCell ref="O143:P143"/>
    <mergeCell ref="Q141:R141"/>
    <mergeCell ref="A142:B142"/>
    <mergeCell ref="C142:J142"/>
    <mergeCell ref="K142:L142"/>
    <mergeCell ref="M142:N142"/>
    <mergeCell ref="O142:P142"/>
    <mergeCell ref="Q142:R142"/>
    <mergeCell ref="A141:B141"/>
    <mergeCell ref="C141:D141"/>
    <mergeCell ref="E141:J141"/>
    <mergeCell ref="K141:L141"/>
    <mergeCell ref="M141:N141"/>
    <mergeCell ref="O141:P141"/>
    <mergeCell ref="A147:B147"/>
    <mergeCell ref="C147:J147"/>
    <mergeCell ref="K147:L147"/>
    <mergeCell ref="M147:N147"/>
    <mergeCell ref="O147:P147"/>
    <mergeCell ref="Q147:R147"/>
    <mergeCell ref="Q145:R145"/>
    <mergeCell ref="A146:B146"/>
    <mergeCell ref="C146:D146"/>
    <mergeCell ref="E146:J146"/>
    <mergeCell ref="K146:L146"/>
    <mergeCell ref="M146:N146"/>
    <mergeCell ref="O146:P146"/>
    <mergeCell ref="Q146:R146"/>
    <mergeCell ref="A145:B145"/>
    <mergeCell ref="C145:D145"/>
    <mergeCell ref="E145:J145"/>
    <mergeCell ref="K145:L145"/>
    <mergeCell ref="M145:N145"/>
    <mergeCell ref="O145:P145"/>
    <mergeCell ref="K150:L150"/>
    <mergeCell ref="M150:N150"/>
    <mergeCell ref="O150:P150"/>
    <mergeCell ref="Q148:R148"/>
    <mergeCell ref="A149:B149"/>
    <mergeCell ref="C149:D149"/>
    <mergeCell ref="E149:J149"/>
    <mergeCell ref="K149:L149"/>
    <mergeCell ref="M149:N149"/>
    <mergeCell ref="O149:P149"/>
    <mergeCell ref="Q149:R149"/>
    <mergeCell ref="A148:B148"/>
    <mergeCell ref="C148:D148"/>
    <mergeCell ref="E148:J148"/>
    <mergeCell ref="K148:L148"/>
    <mergeCell ref="M148:N148"/>
    <mergeCell ref="O148:P148"/>
    <mergeCell ref="E2:L2"/>
    <mergeCell ref="Q153:R153"/>
    <mergeCell ref="A154:B154"/>
    <mergeCell ref="C154:D154"/>
    <mergeCell ref="E154:J154"/>
    <mergeCell ref="K154:L154"/>
    <mergeCell ref="M154:N154"/>
    <mergeCell ref="O154:P154"/>
    <mergeCell ref="Q154:R154"/>
    <mergeCell ref="A153:B153"/>
    <mergeCell ref="C153:D153"/>
    <mergeCell ref="E153:J153"/>
    <mergeCell ref="K153:L153"/>
    <mergeCell ref="M153:N153"/>
    <mergeCell ref="O153:P153"/>
    <mergeCell ref="A152:B152"/>
    <mergeCell ref="C152:J152"/>
    <mergeCell ref="K152:L152"/>
    <mergeCell ref="M152:N152"/>
    <mergeCell ref="O152:P152"/>
    <mergeCell ref="Q152:R152"/>
    <mergeCell ref="Q150:R150"/>
    <mergeCell ref="A151:B151"/>
    <mergeCell ref="C151:D151"/>
    <mergeCell ref="E151:J151"/>
    <mergeCell ref="K151:L151"/>
    <mergeCell ref="M151:N151"/>
    <mergeCell ref="O151:P151"/>
    <mergeCell ref="Q151:R151"/>
    <mergeCell ref="A150:B150"/>
    <mergeCell ref="C150:D150"/>
    <mergeCell ref="E150:J15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H25" sqref="H2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2</vt:i4>
      </vt:variant>
    </vt:vector>
  </HeadingPairs>
  <TitlesOfParts>
    <vt:vector size="11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 1</vt:lpstr>
      <vt:lpstr>POSEBNI DIO 2</vt:lpstr>
      <vt:lpstr>List2</vt:lpstr>
      <vt:lpstr>' Račun prihoda i rashoda'!Podrucje_ispisa</vt:lpstr>
      <vt:lpstr>SAŽETAK!Podrucje_ispisa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tajnicapc</cp:lastModifiedBy>
  <cp:lastPrinted>2023-08-10T11:42:25Z</cp:lastPrinted>
  <dcterms:created xsi:type="dcterms:W3CDTF">2022-08-12T12:51:27Z</dcterms:created>
  <dcterms:modified xsi:type="dcterms:W3CDTF">2023-09-13T07:41:47Z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